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LDG_DEV\Infrastructure Compliance Team\Reductions\"/>
    </mc:Choice>
  </mc:AlternateContent>
  <xr:revisionPtr revIDLastSave="0" documentId="13_ncr:1_{E70ECFE3-36CF-4721-8BE5-6E4DEF479133}" xr6:coauthVersionLast="47" xr6:coauthVersionMax="47" xr10:uidLastSave="{00000000-0000-0000-0000-000000000000}"/>
  <bookViews>
    <workbookView showHorizontalScroll="0" showSheetTabs="0" xWindow="10330" yWindow="-21830" windowWidth="38620" windowHeight="21220" xr2:uid="{00000000-000D-0000-FFFF-FFFF00000000}"/>
  </bookViews>
  <sheets>
    <sheet name="Bond Estimate Form" sheetId="3" r:id="rId1"/>
  </sheets>
  <definedNames>
    <definedName name="_xlnm.Print_Titles" localSheetId="0">'Bond Estimate Form'!$4:$6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4" i="3" l="1"/>
  <c r="I112" i="3"/>
  <c r="H114" i="3"/>
  <c r="H112" i="3"/>
  <c r="I110" i="3"/>
  <c r="H110" i="3"/>
  <c r="I108" i="3"/>
  <c r="H108" i="3"/>
  <c r="E108" i="3"/>
  <c r="E8" i="3" l="1"/>
  <c r="E114" i="3" l="1"/>
  <c r="E112" i="3"/>
  <c r="E110" i="3"/>
  <c r="H115" i="3"/>
  <c r="H113" i="3"/>
  <c r="I168" i="3" l="1"/>
  <c r="E164" i="3"/>
  <c r="E168" i="3"/>
  <c r="E167" i="3"/>
  <c r="E166" i="3"/>
  <c r="E165" i="3"/>
  <c r="I8" i="3"/>
  <c r="H8" i="3"/>
  <c r="I167" i="3"/>
  <c r="I166" i="3"/>
  <c r="I165" i="3"/>
  <c r="I164" i="3"/>
  <c r="I159" i="3"/>
  <c r="I158" i="3"/>
  <c r="I156" i="3"/>
  <c r="I155" i="3"/>
  <c r="I154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4" i="3"/>
  <c r="I133" i="3"/>
  <c r="I132" i="3"/>
  <c r="I131" i="3"/>
  <c r="I130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06" i="3"/>
  <c r="I105" i="3"/>
  <c r="I104" i="3"/>
  <c r="I103" i="3"/>
  <c r="I102" i="3"/>
  <c r="I101" i="3"/>
  <c r="I100" i="3"/>
  <c r="I99" i="3"/>
  <c r="I98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4" i="3"/>
  <c r="I73" i="3"/>
  <c r="I72" i="3"/>
  <c r="I71" i="3"/>
  <c r="I70" i="3"/>
  <c r="I69" i="3"/>
  <c r="I68" i="3"/>
  <c r="I67" i="3"/>
  <c r="I66" i="3"/>
  <c r="I65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6" i="3"/>
  <c r="I15" i="3"/>
  <c r="I14" i="3"/>
  <c r="I13" i="3"/>
  <c r="I12" i="3"/>
  <c r="I10" i="3"/>
  <c r="I9" i="3"/>
  <c r="H168" i="3"/>
  <c r="H167" i="3"/>
  <c r="H166" i="3"/>
  <c r="H165" i="3"/>
  <c r="H164" i="3"/>
  <c r="H159" i="3"/>
  <c r="H158" i="3"/>
  <c r="H156" i="3"/>
  <c r="H155" i="3"/>
  <c r="H154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4" i="3"/>
  <c r="H133" i="3"/>
  <c r="H132" i="3"/>
  <c r="H131" i="3"/>
  <c r="H130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1" i="3"/>
  <c r="H109" i="3"/>
  <c r="H106" i="3"/>
  <c r="H105" i="3"/>
  <c r="H104" i="3"/>
  <c r="H103" i="3"/>
  <c r="H102" i="3"/>
  <c r="H101" i="3"/>
  <c r="H100" i="3"/>
  <c r="H99" i="3"/>
  <c r="H98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4" i="3"/>
  <c r="H73" i="3"/>
  <c r="H72" i="3"/>
  <c r="H71" i="3"/>
  <c r="H70" i="3"/>
  <c r="H69" i="3"/>
  <c r="H68" i="3"/>
  <c r="H67" i="3"/>
  <c r="H66" i="3"/>
  <c r="H65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8" i="3"/>
  <c r="H16" i="3"/>
  <c r="H15" i="3"/>
  <c r="H14" i="3"/>
  <c r="H13" i="3"/>
  <c r="H12" i="3"/>
  <c r="H10" i="3"/>
  <c r="H9" i="3"/>
  <c r="G169" i="3" l="1"/>
  <c r="I7" i="3"/>
  <c r="E136" i="3" l="1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4" i="3"/>
  <c r="E155" i="3"/>
  <c r="E156" i="3"/>
  <c r="E158" i="3"/>
  <c r="E159" i="3"/>
  <c r="E125" i="3"/>
  <c r="E126" i="3"/>
  <c r="E127" i="3"/>
  <c r="E128" i="3"/>
  <c r="E130" i="3"/>
  <c r="E131" i="3"/>
  <c r="E132" i="3"/>
  <c r="E133" i="3"/>
  <c r="E134" i="3"/>
  <c r="E117" i="3"/>
  <c r="E118" i="3"/>
  <c r="E119" i="3"/>
  <c r="E120" i="3"/>
  <c r="E121" i="3"/>
  <c r="E122" i="3"/>
  <c r="E123" i="3"/>
  <c r="E124" i="3"/>
  <c r="E116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8" i="3"/>
  <c r="E9" i="3"/>
  <c r="E10" i="3"/>
  <c r="E12" i="3"/>
  <c r="E13" i="3"/>
  <c r="E14" i="3"/>
  <c r="E15" i="3"/>
  <c r="E16" i="3"/>
  <c r="E17" i="3"/>
  <c r="D169" i="3" l="1"/>
  <c r="I169" i="3" s="1"/>
  <c r="D170" i="3" l="1"/>
  <c r="D171" i="3" s="1"/>
  <c r="D172" i="3" l="1"/>
  <c r="D178" i="3" s="1"/>
  <c r="D180" i="3" s="1"/>
  <c r="D174" i="3" l="1"/>
  <c r="D175" i="3" s="1"/>
  <c r="D179" i="3"/>
  <c r="D17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Hector</author>
    <author>Hutton, Coleman</author>
  </authors>
  <commentList>
    <comment ref="A10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0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G109" authorId="1" shapeId="0" xr:uid="{CF3D0161-1D19-4EFB-AD11-C991AD22A57C}">
      <text>
        <r>
          <rPr>
            <b/>
            <sz val="9"/>
            <color indexed="81"/>
            <rFont val="Tahoma"/>
            <family val="2"/>
          </rPr>
          <t>Insert Depth of Pavement Section (Inches) Complete.</t>
        </r>
      </text>
    </comment>
    <comment ref="A1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G111" authorId="1" shapeId="0" xr:uid="{A38A1127-33F7-48D4-8882-2FD0C74F5717}">
      <text>
        <r>
          <rPr>
            <b/>
            <sz val="9"/>
            <color indexed="81"/>
            <rFont val="Tahoma"/>
            <family val="2"/>
          </rPr>
          <t>Insert Depth of Pavement Section (Inches) Complete.</t>
        </r>
      </text>
    </comment>
    <comment ref="A112" authorId="0" shapeId="0" xr:uid="{9F4ACAB3-1A53-4F0A-AD9C-FD28927FE783}">
      <text>
        <r>
          <rPr>
            <b/>
            <sz val="9"/>
            <color indexed="81"/>
            <rFont val="Tahoma"/>
            <family val="2"/>
          </rPr>
          <t>The total for Bit. Conc.=Pavement Area (SqYd) X Depth (In). For different pavement depths, insert new lines for this item.</t>
        </r>
      </text>
    </comment>
    <comment ref="C113" authorId="0" shapeId="0" xr:uid="{39D691B3-7B62-4253-9EAA-EA66074972B6}">
      <text>
        <r>
          <rPr>
            <b/>
            <sz val="9"/>
            <color indexed="81"/>
            <rFont val="Tahoma"/>
            <family val="2"/>
          </rPr>
          <t>Insert the total depth of Bituminous Concrete in Inches in the cell to the right.</t>
        </r>
      </text>
    </comment>
    <comment ref="G113" authorId="1" shapeId="0" xr:uid="{7D89DFB7-38A3-4958-A2B7-EEC286C84810}">
      <text>
        <r>
          <rPr>
            <b/>
            <sz val="9"/>
            <color indexed="81"/>
            <rFont val="Tahoma"/>
            <family val="2"/>
          </rPr>
          <t>Insert Total Depth of Pavement Section (Inches) Complete.</t>
        </r>
      </text>
    </comment>
    <comment ref="A114" authorId="0" shapeId="0" xr:uid="{11D978C7-D8D0-4FBD-A361-D49426147430}">
      <text>
        <r>
          <rPr>
            <b/>
            <sz val="9"/>
            <color indexed="81"/>
            <rFont val="Tahoma"/>
            <family val="2"/>
          </rPr>
          <t>The total is calculates by Aggregate Area (SqYd) X Depth (In). For different depths, insert new lines for this item.</t>
        </r>
      </text>
    </comment>
    <comment ref="C115" authorId="0" shapeId="0" xr:uid="{6A967B7F-9809-4894-BAEB-5D83048B9F8F}">
      <text>
        <r>
          <rPr>
            <b/>
            <sz val="9"/>
            <color indexed="81"/>
            <rFont val="Tahoma"/>
            <family val="2"/>
          </rPr>
          <t xml:space="preserve">Insert the total depth of the aggregate subbase in inches in cell to the right
</t>
        </r>
      </text>
    </comment>
    <comment ref="G115" authorId="1" shapeId="0" xr:uid="{144352B3-A377-4FBF-B959-BD2E67E2D7A7}">
      <text>
        <r>
          <rPr>
            <b/>
            <sz val="9"/>
            <color indexed="81"/>
            <rFont val="Tahoma"/>
            <family val="2"/>
          </rPr>
          <t>Insert Total Depth of Aggregate (Inches) Complete.</t>
        </r>
      </text>
    </comment>
    <comment ref="C16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Note 1: Provide copy of consultant estimate for manufactured SWM BMPs, including installation costs.</t>
        </r>
      </text>
    </comment>
    <comment ref="C16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 2: Non-Manufactured SWM BMPs require a separate estimate to include: excavation, grading, blasting, pipes, outlet structure &amp; other necessary items.</t>
        </r>
      </text>
    </comment>
    <comment ref="C16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 3: Signalization requires a separate detailed estimate when shown on the plan.</t>
        </r>
      </text>
    </comment>
    <comment ref="A17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This amount is added twice for 2 year
 bonds, and three time for 3 year bonds.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<sst xmlns="http://schemas.openxmlformats.org/spreadsheetml/2006/main" count="330" uniqueCount="191">
  <si>
    <t>ITEM</t>
  </si>
  <si>
    <t>UNIT</t>
  </si>
  <si>
    <t>EA</t>
  </si>
  <si>
    <t>UNIT COST</t>
  </si>
  <si>
    <t>QUANTITY</t>
  </si>
  <si>
    <t>Mobilization</t>
  </si>
  <si>
    <t>LS</t>
  </si>
  <si>
    <t>Field Office</t>
  </si>
  <si>
    <t>Job Sign</t>
  </si>
  <si>
    <t>SURVEYING</t>
  </si>
  <si>
    <t>CY</t>
  </si>
  <si>
    <t>SY</t>
  </si>
  <si>
    <t>LANDSCAPING</t>
  </si>
  <si>
    <t>LF</t>
  </si>
  <si>
    <t>MISCELLANEOUS SITE IMPROVEMENTS</t>
  </si>
  <si>
    <t>Farm Fence (H=5’) FR-3A</t>
  </si>
  <si>
    <t>Trench De-watering</t>
  </si>
  <si>
    <t>VF</t>
  </si>
  <si>
    <t>Standard Pipe Underdrain</t>
  </si>
  <si>
    <t>STREET CONSTRUCTION</t>
  </si>
  <si>
    <t>Reinforced Concrete Pad 6" to 8"</t>
  </si>
  <si>
    <t>Striping 4" width (VDOT Type B)</t>
  </si>
  <si>
    <t>Concrete Wheel Stops</t>
  </si>
  <si>
    <t>Parking Lot Striping</t>
  </si>
  <si>
    <t>Sign Island</t>
  </si>
  <si>
    <t>Street Name Signs</t>
  </si>
  <si>
    <t>Traffic Control Signs</t>
  </si>
  <si>
    <t>Street Light (pole, bracket, light)</t>
  </si>
  <si>
    <t>Handrail 3 Rail 1-1/4” #4 Finish</t>
  </si>
  <si>
    <t>FEMA Processing LOMR/CLOMR</t>
  </si>
  <si>
    <t>As Built (Record Drawings)</t>
  </si>
  <si>
    <t xml:space="preserve">MOBILIZATION </t>
  </si>
  <si>
    <t>EARTHWORK</t>
  </si>
  <si>
    <t>Rock, Hoe Ram &amp; Blast</t>
  </si>
  <si>
    <t>Unsuitable Material, Load and Haul, Dump Charge</t>
  </si>
  <si>
    <t>Site Grading</t>
  </si>
  <si>
    <t>Clear and Grub</t>
  </si>
  <si>
    <t>AC</t>
  </si>
  <si>
    <t>Seeding, fertilizing, soil treatment and watering</t>
  </si>
  <si>
    <t>Sodding, fertilizing, soil treatment and watering</t>
  </si>
  <si>
    <t>Shrubs 12" - 18”</t>
  </si>
  <si>
    <t>Shrubs 24”</t>
  </si>
  <si>
    <t>Evergreen Trees 6' ht</t>
  </si>
  <si>
    <t>Evergreen Trees 8' ht</t>
  </si>
  <si>
    <t>Evergreen Trees 10'-12 ' ht</t>
  </si>
  <si>
    <t>Tree Protection Fencing</t>
  </si>
  <si>
    <t>STORM DRAINAGE - PIPES</t>
  </si>
  <si>
    <t>Rock Excavation in Trench (Blast)</t>
  </si>
  <si>
    <t>Rock Excavation in Trench (Hoe Ram)</t>
  </si>
  <si>
    <t>Select Backfill 0-6' deep, up to 24" Pipe</t>
  </si>
  <si>
    <t>RCP Class III &amp; IV, 12" to 21"</t>
  </si>
  <si>
    <t>RCP Class III &amp; IV, 24" to 30"</t>
  </si>
  <si>
    <t>RCP Class III &amp; IV, 33" to 48"</t>
  </si>
  <si>
    <t>RCP Class III &amp; IV, 54" to 66"</t>
  </si>
  <si>
    <t>RCP Class III &amp; IV, 72" to 84"</t>
  </si>
  <si>
    <t>RCP Class III Elliptical, 18" to 30" Equivalent</t>
  </si>
  <si>
    <t>RCP Class III Elliptical, 36" to 48" Equivalent</t>
  </si>
  <si>
    <t>RCP Class III Elliptical, 60" Equivalent</t>
  </si>
  <si>
    <t>HDPE 8" - 12"</t>
  </si>
  <si>
    <t>HDPE 15" - 30"</t>
  </si>
  <si>
    <t>HDPE 36" - 48"</t>
  </si>
  <si>
    <t>HDPE 60"</t>
  </si>
  <si>
    <t>STORM DRAINAGE - END SECTIONS &amp; END WALLS</t>
  </si>
  <si>
    <t>End Section ES-1 Concrete 12"- 36" Pipes</t>
  </si>
  <si>
    <t>End Section ES-1 Concrete 42"- 60" Pipes</t>
  </si>
  <si>
    <t>End Wall Round Pipes 12"- 36"; Precast (EW-1)</t>
  </si>
  <si>
    <t>End Wall Round Pipes 12"- 36", CIP (EW-1)</t>
  </si>
  <si>
    <t>End Wall Elliptical 18"- 24" Pipe Equiv. Precast (EW-1A)</t>
  </si>
  <si>
    <t>End Wall Elliptical 30"- 36" Pipe Equiv. Precast (EW-1A)</t>
  </si>
  <si>
    <t>End Wall Elliptical 42" Pipe Equiv., Precast (EW-1A)</t>
  </si>
  <si>
    <t>End Wall Elliptical 18"- 24" Pipe Equivalent, CIP (EW-1A)</t>
  </si>
  <si>
    <t>End Wall Elliptical 30"- 36" Pipe Equivalent, CIP (EW-1A)</t>
  </si>
  <si>
    <t>End Wall Elliptical 42" Pipe Equivalent, CIP (EW-1A)</t>
  </si>
  <si>
    <t>End Wall Round Pipes 42"- 60"; Precast (EW-2)</t>
  </si>
  <si>
    <t>End Wall Round Pipes 72"- 84", Precast (EW-2)</t>
  </si>
  <si>
    <t>End Wall Round Pipes 42"- 60"; CIP (EW-2)</t>
  </si>
  <si>
    <t>End Wall Round Pipes 72"- 84", CIP (EW-2)</t>
  </si>
  <si>
    <t>End Wall Elliptical 48" Pipe Equivalent, CIP (EW-2A)</t>
  </si>
  <si>
    <t>End Wall Round 42"- 48" Pipes, Precast (EW-2PC)</t>
  </si>
  <si>
    <t>End Wall Double 2-12" to 2-24" Pipes Precast (EW-6PC)</t>
  </si>
  <si>
    <t>End Wall Double 2-30" to 2-36" Pipes Precast (EW-6PC)</t>
  </si>
  <si>
    <t>STORM DRAINAGE MANHOLES &amp; DROP INLETS</t>
  </si>
  <si>
    <t>Std Precast Manhole (MH-2) 6' Depth W/Frame &amp; Cover</t>
  </si>
  <si>
    <t>Std Precast Manhole (MH-2), Depth Below 6'</t>
  </si>
  <si>
    <t>CIP &amp; Precast Drop Inlet 48", 12"-24" Pipes</t>
  </si>
  <si>
    <t>STORM DRAINAGE - CULVERTS</t>
  </si>
  <si>
    <t>Single Box Culvert 4'x4'</t>
  </si>
  <si>
    <t>Single Box Culvert 5'x5'</t>
  </si>
  <si>
    <t>Single Box Culvert 6'x6'</t>
  </si>
  <si>
    <t>Single Box Culvert 8'x8'</t>
  </si>
  <si>
    <t>Single Box Culvert 10'x10'</t>
  </si>
  <si>
    <t>Oversized Single Box Culvert 12'x6' to 12'x8'</t>
  </si>
  <si>
    <t>Oversized Single Box Culvert 12'x10' to 12'x12'</t>
  </si>
  <si>
    <t>Standard Wing for Box Culvert (1 Side Only) 4' High</t>
  </si>
  <si>
    <t>Standard Wing for Box Culvert (1 Side Only) 5' High</t>
  </si>
  <si>
    <t>Standard Wing for Box Culvert (1 Side Only) 6' High</t>
  </si>
  <si>
    <t>Standard Wing for Box Culvert (1 Side Only) 8' High</t>
  </si>
  <si>
    <t>Standard Wing for Box Culvert (1 Side Only) 10' High</t>
  </si>
  <si>
    <t>Gravity Wing for Box Culvert (1 Side Only) 4' High</t>
  </si>
  <si>
    <t>Gravity Wing for Box Culvert (1 Side Only) 5' High</t>
  </si>
  <si>
    <t>Gravity Wing for Box Culvert (1 Side Only) 6' High</t>
  </si>
  <si>
    <t>Gravity Wing for Box Culvert (1 Side Only) 8' High</t>
  </si>
  <si>
    <t>Gravity Wing for Box Culvert (1 Side Only) 10' High</t>
  </si>
  <si>
    <t>Std Wing for Oversized Box Culvert (BBC-W) 6' High</t>
  </si>
  <si>
    <t>Std Wing for Oversized Box Culvert (BBC-W) 8' High</t>
  </si>
  <si>
    <t>Std Wing for Oversized Box Culvert (BBC-W) 10' High</t>
  </si>
  <si>
    <t>Std Wing for Oversized Box Culvert (BBC-W) 12' High</t>
  </si>
  <si>
    <t>STORM DRAINAGE - MISCELLANEOUS</t>
  </si>
  <si>
    <t>Filter Fabric Class I - III</t>
  </si>
  <si>
    <t>Gabions (No Excavation) Mattress, Revetment, &amp; Wall</t>
  </si>
  <si>
    <t>Paved Ditch, 4" Concrete (Non-reinforced)</t>
  </si>
  <si>
    <t>Paved Ditch, 4" Bituminous Concrete</t>
  </si>
  <si>
    <t>Soil Stabilization, Cement or Lime 6" (6%)</t>
  </si>
  <si>
    <t>Milling &amp; Paving (Bituminous Concrete)</t>
  </si>
  <si>
    <t>Shoulder Type I, Aggregated Base 4”</t>
  </si>
  <si>
    <t>Reinforced Concrete, 8"-9" deep, 6"-9" Gravel</t>
  </si>
  <si>
    <t>Curb &amp; Gutter (CG2, CG-3, CG6, &amp; CG7)</t>
  </si>
  <si>
    <t>Curb Cut, CG-12 Detectable Surface</t>
  </si>
  <si>
    <t>Commercial Entrances (CG-11 &amp; CG-13)</t>
  </si>
  <si>
    <t>Residential Driveway C&amp;G/SW</t>
  </si>
  <si>
    <t>Standard Driveway, No Curb</t>
  </si>
  <si>
    <t>Guard Rail, Std. Blocked-Out W Beam - GR2-Strong Post &amp; Std W Beam, Weak Post GR-8</t>
  </si>
  <si>
    <t>Guardrail Terminal, GR-6 (L=12’-6”), GR-7 (L=6’-3”)
MB-4 (L=37’-6”); Type I MB-5 (L=27’-1")</t>
  </si>
  <si>
    <t xml:space="preserve">Guardrail Terminal Type I GR-8 (L=25’) </t>
  </si>
  <si>
    <t xml:space="preserve">Guardrail Terminal Type II, GR-8 &amp; MB-5 (L=13’-6”) </t>
  </si>
  <si>
    <t>SIDEWALKS &amp; TRAILS</t>
  </si>
  <si>
    <t>Sidewalk-Concrete 4”, No Base</t>
  </si>
  <si>
    <t>Sidewalk-Bituminous Concrete, 2” with 4” Base</t>
  </si>
  <si>
    <t>Trails-Wood chip, 4’ wide (Inc. Exc.&amp;Grading)</t>
  </si>
  <si>
    <t>Trail- Bituminous 6’-10'  wide</t>
  </si>
  <si>
    <t>Timber Wall (Ht=6' or Less)</t>
  </si>
  <si>
    <t>Concrete Gravity (Ht=6' or Less)</t>
  </si>
  <si>
    <t>Concrete Gravity (Ht over 6')</t>
  </si>
  <si>
    <t>Fence (Standard, Board, Chain Link)</t>
  </si>
  <si>
    <t>Tot Lot (Includes Surface &amp; Equipment)</t>
  </si>
  <si>
    <t>Trash enclosure - Wood/Brick 6' High</t>
  </si>
  <si>
    <t>Traffic Barricade - TB-1</t>
  </si>
  <si>
    <t>Bus Shelter</t>
  </si>
  <si>
    <t>Steel Pipe Property Corner Marker Incl. Survey</t>
  </si>
  <si>
    <t>ROW Monuments Surveyed in Place</t>
  </si>
  <si>
    <t>SPECIAL ITEMS</t>
  </si>
  <si>
    <t xml:space="preserve">Street Acceptance Package </t>
  </si>
  <si>
    <t>Project Name:</t>
  </si>
  <si>
    <t>Signalization</t>
  </si>
  <si>
    <t>Manufactured BMPs</t>
  </si>
  <si>
    <t xml:space="preserve">Project Number: </t>
  </si>
  <si>
    <t>IN</t>
  </si>
  <si>
    <t>ITEM TOTAL</t>
  </si>
  <si>
    <t xml:space="preserve">SY </t>
  </si>
  <si>
    <t>Bituminous Concrete (Base, Intermediate, &amp; Top + Coat)</t>
  </si>
  <si>
    <t>Borrow, Buy &amp; Load, Structurural &amp; Non-Structural Fill</t>
  </si>
  <si>
    <t>Decidious Trees 1"- 2" Caliper</t>
  </si>
  <si>
    <t>Decidious Trees 3"- 4" Caliper</t>
  </si>
  <si>
    <t>Curb Drop Inlet, Precast, 36"- 48"  Pipes</t>
  </si>
  <si>
    <t>Curb Drop Inlet, Precast, 12"- 30"  Pipes</t>
  </si>
  <si>
    <t xml:space="preserve">Plug Pipe 42”- 60” </t>
  </si>
  <si>
    <t xml:space="preserve">Plug Pipe 6”- 36” </t>
  </si>
  <si>
    <t>Rip Rap Dry, Class I - III, 18” Depth</t>
  </si>
  <si>
    <t>Connection to Existing Structures 12”- 60” Pipe</t>
  </si>
  <si>
    <t>Non-Manufactured SWM BMP Facilities</t>
  </si>
  <si>
    <t>Standard Manhole (MH-1) 6' Depth W/Frame &amp; Cover</t>
  </si>
  <si>
    <t>Standard Manhole (MH-1), Depth Below 6'</t>
  </si>
  <si>
    <t>Aggregate Material Base Type I</t>
  </si>
  <si>
    <t>Depth of Aggregate (Inches)</t>
  </si>
  <si>
    <t xml:space="preserve">Depth of Pavement Section (Inches) </t>
  </si>
  <si>
    <r>
      <t>Median/Ditch Drop Inlet &amp; Std Yard Inlet (DI-7),(DI-7A)
(DI-7B)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Type III Top 12”-42” Pipe Inlet (H=10’)</t>
    </r>
  </si>
  <si>
    <r>
      <t xml:space="preserve">See </t>
    </r>
    <r>
      <rPr>
        <sz val="10"/>
        <rFont val="Arial"/>
        <family val="2"/>
      </rPr>
      <t>Note 1</t>
    </r>
  </si>
  <si>
    <r>
      <t xml:space="preserve">See </t>
    </r>
    <r>
      <rPr>
        <sz val="10"/>
        <rFont val="Arial"/>
        <family val="2"/>
      </rPr>
      <t>Note 2</t>
    </r>
  </si>
  <si>
    <r>
      <t xml:space="preserve">See </t>
    </r>
    <r>
      <rPr>
        <sz val="10"/>
        <rFont val="Arial"/>
        <family val="2"/>
      </rPr>
      <t>Note 3.</t>
    </r>
  </si>
  <si>
    <t>Yard or Drop Inlet (DI-6C) &amp; (DI-6D) 30”- 48” Pipe Inlet (H=10’)</t>
  </si>
  <si>
    <t>Yard or Drop Inlet (DI-6A) &amp; (DI-6B) 12”- 24” Pipe Inlet (H=8’)</t>
  </si>
  <si>
    <t>Two (2) Year 100% Amount for Surety Bond=</t>
  </si>
  <si>
    <t>Two (2) Year 75% Amount for Letter of Credit=</t>
  </si>
  <si>
    <t>Two (2) Year 50% Amount for Cash Escrow=</t>
  </si>
  <si>
    <t>Three (3) Year 100% Amount for Surety Bond=</t>
  </si>
  <si>
    <t>Three (3) Year 75% Amount for Letter of Credit=</t>
  </si>
  <si>
    <t>Three (3) Year 50% Amount for Cash Escrow=</t>
  </si>
  <si>
    <t xml:space="preserve"> SUBTOTAL=</t>
  </si>
  <si>
    <t>+10% CONTINGENCIES=</t>
  </si>
  <si>
    <t xml:space="preserve">4% INFLATION FACTOR= </t>
  </si>
  <si>
    <t>Prepared by/Firm:</t>
  </si>
  <si>
    <t>DATE:</t>
  </si>
  <si>
    <r>
      <rPr>
        <b/>
        <sz val="12"/>
        <rFont val="Arial"/>
        <family val="2"/>
      </rPr>
      <t xml:space="preserve">COUNTY OF LOUDOUN, VIRGINIA </t>
    </r>
    <r>
      <rPr>
        <b/>
        <sz val="11"/>
        <rFont val="Arial"/>
        <family val="2"/>
      </rPr>
      <t xml:space="preserve">
CPAP UNIT PRICE LIST - EFFECTIVE SEPTEMBER 1, 2019
</t>
    </r>
  </si>
  <si>
    <t>BOND REDUCTION</t>
  </si>
  <si>
    <t>EXTENSION</t>
  </si>
  <si>
    <t>% COMPLETE</t>
  </si>
  <si>
    <t>BOND ESTIMATE</t>
  </si>
  <si>
    <t>Bond Reduction Date:</t>
  </si>
  <si>
    <t>Bond Reduction (First, Second, Third):</t>
  </si>
  <si>
    <t>OTHER</t>
  </si>
  <si>
    <t>GRANDTOTAL=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</si>
</sst>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  <numFmt numFmtId="166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horizontal="center" vertical="center" wrapText="1"/>
    </xf>
    <xf numFmtId="7" fontId="1" fillId="0" borderId="0" applyFont="0" applyFill="0" applyBorder="0" applyProtection="0">
      <alignment horizontal="right" vertical="center"/>
    </xf>
    <xf numFmtId="0" fontId="2" fillId="2" borderId="1" applyNumberFormat="0">
      <alignment horizontal="center" vertical="center" wrapText="1"/>
    </xf>
    <xf numFmtId="9" fontId="1" fillId="0" borderId="0" applyFont="0" applyFill="0" applyBorder="0" applyAlignment="0" applyProtection="0"/>
  </cellStyleXfs>
  <cellXfs count="154">
    <xf numFmtId="0" fontId="0" fillId="0" borderId="0" xfId="0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right" wrapText="1"/>
    </xf>
    <xf numFmtId="164" fontId="0" fillId="0" borderId="3" xfId="0" applyNumberFormat="1" applyFont="1" applyFill="1" applyBorder="1" applyAlignment="1" applyProtection="1">
      <alignment horizontal="right" wrapText="1"/>
    </xf>
    <xf numFmtId="0" fontId="0" fillId="0" borderId="1" xfId="0" applyFont="1" applyFill="1" applyBorder="1" applyAlignment="1" applyProtection="1">
      <alignment horizontal="center" wrapText="1"/>
      <protection locked="0"/>
    </xf>
    <xf numFmtId="164" fontId="0" fillId="4" borderId="1" xfId="0" applyNumberFormat="1" applyFont="1" applyFill="1" applyBorder="1" applyAlignment="1" applyProtection="1">
      <alignment horizontal="right" wrapText="1"/>
    </xf>
    <xf numFmtId="164" fontId="0" fillId="0" borderId="1" xfId="2" applyNumberFormat="1" applyFont="1" applyFill="1" applyBorder="1" applyAlignment="1" applyProtection="1">
      <alignment wrapText="1"/>
    </xf>
    <xf numFmtId="164" fontId="0" fillId="0" borderId="1" xfId="2" applyNumberFormat="1" applyFont="1" applyFill="1" applyBorder="1" applyAlignment="1" applyProtection="1">
      <alignment horizontal="right" wrapText="1"/>
    </xf>
    <xf numFmtId="1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Protection="1">
      <alignment horizontal="center" vertical="center" wrapText="1"/>
      <protection locked="0"/>
    </xf>
    <xf numFmtId="0" fontId="0" fillId="4" borderId="0" xfId="0" applyFont="1" applyFill="1" applyProtection="1">
      <alignment horizontal="center" vertical="center" wrapText="1"/>
      <protection locked="0"/>
    </xf>
    <xf numFmtId="0" fontId="0" fillId="3" borderId="0" xfId="0" applyFont="1" applyFill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Protection="1">
      <alignment horizontal="center" vertical="center" wrapText="1"/>
      <protection locked="0"/>
    </xf>
    <xf numFmtId="0" fontId="0" fillId="0" borderId="2" xfId="0" applyFont="1" applyFill="1" applyBorder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left" wrapText="1"/>
      <protection locked="0"/>
    </xf>
    <xf numFmtId="0" fontId="0" fillId="4" borderId="2" xfId="2" applyFont="1" applyFill="1" applyBorder="1" applyAlignment="1" applyProtection="1">
      <alignment horizontal="center" wrapText="1"/>
      <protection locked="0"/>
    </xf>
    <xf numFmtId="165" fontId="0" fillId="4" borderId="4" xfId="0" applyNumberFormat="1" applyFont="1" applyFill="1" applyBorder="1" applyAlignment="1" applyProtection="1">
      <alignment horizontal="center" wrapText="1"/>
      <protection locked="0"/>
    </xf>
    <xf numFmtId="165" fontId="0" fillId="4" borderId="10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Protection="1">
      <alignment horizontal="center" vertical="center" wrapText="1"/>
      <protection locked="0"/>
    </xf>
    <xf numFmtId="164" fontId="0" fillId="0" borderId="1" xfId="0" applyNumberFormat="1" applyFont="1" applyFill="1" applyBorder="1" applyProtection="1">
      <alignment horizontal="center" vertical="center" wrapText="1"/>
      <protection locked="0"/>
    </xf>
    <xf numFmtId="0" fontId="0" fillId="0" borderId="1" xfId="0" applyFont="1" applyFill="1" applyBorder="1" applyProtection="1">
      <alignment horizontal="center" vertical="center" wrapText="1"/>
      <protection locked="0"/>
    </xf>
    <xf numFmtId="0" fontId="0" fillId="4" borderId="1" xfId="2" applyFont="1" applyFill="1" applyBorder="1" applyAlignment="1" applyProtection="1">
      <alignment horizontal="center" wrapText="1"/>
      <protection locked="0"/>
    </xf>
    <xf numFmtId="0" fontId="0" fillId="4" borderId="5" xfId="0" applyFont="1" applyFill="1" applyBorder="1" applyAlignment="1" applyProtection="1">
      <alignment horizontal="left" wrapText="1"/>
      <protection locked="0"/>
    </xf>
    <xf numFmtId="0" fontId="0" fillId="4" borderId="5" xfId="2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1" xfId="2" applyFont="1" applyFill="1" applyBorder="1" applyAlignment="1" applyProtection="1">
      <alignment horizontal="left" wrapText="1"/>
      <protection locked="0"/>
    </xf>
    <xf numFmtId="0" fontId="0" fillId="4" borderId="4" xfId="0" applyFont="1" applyFill="1" applyBorder="1" applyAlignment="1" applyProtection="1">
      <alignment horizontal="left" wrapText="1"/>
      <protection locked="0"/>
    </xf>
    <xf numFmtId="0" fontId="0" fillId="4" borderId="4" xfId="0" applyNumberFormat="1" applyFont="1" applyFill="1" applyBorder="1" applyAlignment="1" applyProtection="1">
      <alignment horizontal="left" wrapText="1"/>
      <protection locked="0"/>
    </xf>
    <xf numFmtId="0" fontId="0" fillId="0" borderId="1" xfId="2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5" xfId="2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2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2" applyFont="1" applyFill="1" applyBorder="1" applyAlignment="1" applyProtection="1">
      <alignment wrapText="1"/>
      <protection locked="0"/>
    </xf>
    <xf numFmtId="0" fontId="0" fillId="0" borderId="2" xfId="2" applyFont="1" applyFill="1" applyBorder="1" applyAlignment="1" applyProtection="1">
      <alignment horizontal="left" wrapText="1"/>
      <protection locked="0"/>
    </xf>
    <xf numFmtId="0" fontId="0" fillId="0" borderId="2" xfId="2" applyFont="1" applyFill="1" applyBorder="1" applyAlignment="1" applyProtection="1">
      <alignment horizontal="center" wrapText="1"/>
      <protection locked="0"/>
    </xf>
    <xf numFmtId="7" fontId="0" fillId="0" borderId="2" xfId="1" applyFont="1" applyFill="1" applyBorder="1" applyAlignment="1" applyProtection="1">
      <alignment horizontal="center"/>
      <protection locked="0"/>
    </xf>
    <xf numFmtId="7" fontId="0" fillId="0" borderId="1" xfId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165" fontId="0" fillId="4" borderId="1" xfId="0" applyNumberFormat="1" applyFont="1" applyFill="1" applyBorder="1" applyAlignment="1" applyProtection="1">
      <alignment horizontal="center" wrapText="1"/>
      <protection locked="0"/>
    </xf>
    <xf numFmtId="165" fontId="0" fillId="4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164" fontId="0" fillId="4" borderId="1" xfId="2" applyNumberFormat="1" applyFont="1" applyFill="1" applyBorder="1" applyAlignment="1" applyProtection="1">
      <alignment horizontal="right" wrapText="1"/>
    </xf>
    <xf numFmtId="164" fontId="0" fillId="4" borderId="5" xfId="0" applyNumberFormat="1" applyFont="1" applyFill="1" applyBorder="1" applyAlignment="1" applyProtection="1">
      <alignment horizontal="right" wrapText="1"/>
    </xf>
    <xf numFmtId="164" fontId="0" fillId="0" borderId="5" xfId="0" applyNumberFormat="1" applyFont="1" applyFill="1" applyBorder="1" applyAlignment="1" applyProtection="1">
      <alignment horizontal="right" wrapText="1"/>
    </xf>
    <xf numFmtId="8" fontId="0" fillId="0" borderId="1" xfId="0" applyNumberFormat="1" applyFont="1" applyBorder="1" applyAlignment="1" applyProtection="1">
      <alignment horizontal="right" wrapText="1"/>
    </xf>
    <xf numFmtId="0" fontId="0" fillId="0" borderId="5" xfId="0" applyFont="1" applyFill="1" applyBorder="1" applyProtection="1">
      <alignment horizontal="center" vertical="center" wrapText="1"/>
      <protection locked="0"/>
    </xf>
    <xf numFmtId="164" fontId="0" fillId="0" borderId="5" xfId="0" applyNumberFormat="1" applyFont="1" applyFill="1" applyBorder="1" applyProtection="1">
      <alignment horizontal="center" vertical="center" wrapText="1"/>
      <protection locked="0"/>
    </xf>
    <xf numFmtId="0" fontId="3" fillId="7" borderId="8" xfId="2" applyFont="1" applyFill="1" applyBorder="1" applyAlignment="1" applyProtection="1">
      <alignment horizontal="left" wrapText="1"/>
      <protection locked="0"/>
    </xf>
    <xf numFmtId="0" fontId="2" fillId="7" borderId="7" xfId="2" applyFont="1" applyFill="1" applyBorder="1" applyAlignment="1" applyProtection="1">
      <alignment wrapText="1"/>
      <protection locked="0"/>
    </xf>
    <xf numFmtId="164" fontId="2" fillId="7" borderId="7" xfId="2" applyNumberFormat="1" applyFont="1" applyFill="1" applyBorder="1" applyAlignment="1" applyProtection="1">
      <alignment wrapText="1"/>
      <protection locked="0"/>
    </xf>
    <xf numFmtId="0" fontId="0" fillId="7" borderId="8" xfId="0" applyFont="1" applyFill="1" applyBorder="1" applyAlignment="1" applyProtection="1">
      <alignment horizontal="center" wrapText="1"/>
      <protection locked="0"/>
    </xf>
    <xf numFmtId="0" fontId="0" fillId="7" borderId="3" xfId="0" applyFill="1" applyBorder="1" applyProtection="1">
      <alignment horizontal="center" vertical="center" wrapText="1"/>
      <protection locked="0"/>
    </xf>
    <xf numFmtId="164" fontId="0" fillId="7" borderId="1" xfId="0" applyNumberFormat="1" applyFill="1" applyBorder="1" applyProtection="1">
      <alignment horizontal="center" vertical="center" wrapText="1"/>
      <protection locked="0"/>
    </xf>
    <xf numFmtId="9" fontId="0" fillId="7" borderId="1" xfId="0" applyNumberFormat="1" applyFill="1" applyBorder="1" applyProtection="1">
      <alignment horizontal="center" vertical="center" wrapText="1"/>
      <protection locked="0"/>
    </xf>
    <xf numFmtId="0" fontId="3" fillId="7" borderId="4" xfId="2" applyFont="1" applyFill="1" applyBorder="1" applyAlignment="1" applyProtection="1">
      <alignment horizontal="left" wrapText="1"/>
      <protection locked="0"/>
    </xf>
    <xf numFmtId="0" fontId="2" fillId="7" borderId="6" xfId="2" applyFont="1" applyFill="1" applyBorder="1" applyAlignment="1" applyProtection="1">
      <alignment wrapText="1"/>
      <protection locked="0"/>
    </xf>
    <xf numFmtId="0" fontId="2" fillId="7" borderId="3" xfId="2" applyFont="1" applyFill="1" applyBorder="1" applyAlignment="1" applyProtection="1">
      <alignment wrapText="1"/>
    </xf>
    <xf numFmtId="0" fontId="0" fillId="7" borderId="3" xfId="0" applyFont="1" applyFill="1" applyBorder="1" applyProtection="1">
      <alignment horizontal="center" vertical="center" wrapText="1"/>
      <protection locked="0"/>
    </xf>
    <xf numFmtId="164" fontId="0" fillId="7" borderId="1" xfId="0" applyNumberFormat="1" applyFont="1" applyFill="1" applyBorder="1" applyProtection="1">
      <alignment horizontal="center" vertical="center" wrapText="1"/>
      <protection locked="0"/>
    </xf>
    <xf numFmtId="0" fontId="3" fillId="7" borderId="1" xfId="2" applyFont="1" applyFill="1" applyBorder="1" applyAlignment="1" applyProtection="1">
      <alignment horizontal="left" wrapText="1"/>
      <protection locked="0"/>
    </xf>
    <xf numFmtId="0" fontId="2" fillId="7" borderId="1" xfId="2" applyFont="1" applyFill="1" applyBorder="1" applyAlignment="1" applyProtection="1">
      <alignment horizontal="center" wrapText="1"/>
      <protection locked="0"/>
    </xf>
    <xf numFmtId="164" fontId="2" fillId="7" borderId="1" xfId="2" applyNumberFormat="1" applyFont="1" applyFill="1" applyBorder="1" applyAlignment="1" applyProtection="1">
      <alignment horizontal="center" wrapText="1"/>
    </xf>
    <xf numFmtId="0" fontId="3" fillId="7" borderId="4" xfId="2" applyFont="1" applyFill="1" applyBorder="1" applyAlignment="1" applyProtection="1">
      <alignment wrapText="1"/>
      <protection locked="0"/>
    </xf>
    <xf numFmtId="0" fontId="3" fillId="7" borderId="6" xfId="2" applyFont="1" applyFill="1" applyBorder="1" applyAlignment="1" applyProtection="1">
      <alignment wrapText="1"/>
      <protection locked="0"/>
    </xf>
    <xf numFmtId="0" fontId="3" fillId="7" borderId="6" xfId="2" applyFont="1" applyFill="1" applyBorder="1" applyAlignment="1" applyProtection="1">
      <alignment wrapText="1"/>
    </xf>
    <xf numFmtId="0" fontId="3" fillId="7" borderId="4" xfId="0" applyNumberFormat="1" applyFont="1" applyFill="1" applyBorder="1" applyAlignment="1" applyProtection="1">
      <alignment wrapText="1"/>
      <protection locked="0"/>
    </xf>
    <xf numFmtId="0" fontId="0" fillId="7" borderId="6" xfId="0" applyNumberFormat="1" applyFont="1" applyFill="1" applyBorder="1" applyAlignment="1" applyProtection="1">
      <alignment wrapText="1"/>
      <protection locked="0"/>
    </xf>
    <xf numFmtId="0" fontId="0" fillId="7" borderId="6" xfId="0" applyNumberFormat="1" applyFont="1" applyFill="1" applyBorder="1" applyAlignment="1" applyProtection="1">
      <alignment wrapText="1"/>
    </xf>
    <xf numFmtId="0" fontId="3" fillId="7" borderId="1" xfId="2" applyFont="1" applyFill="1" applyBorder="1" applyAlignment="1" applyProtection="1">
      <alignment wrapText="1"/>
    </xf>
    <xf numFmtId="0" fontId="3" fillId="7" borderId="11" xfId="2" applyFont="1" applyFill="1" applyBorder="1" applyAlignment="1" applyProtection="1">
      <alignment wrapText="1"/>
      <protection locked="0"/>
    </xf>
    <xf numFmtId="0" fontId="3" fillId="7" borderId="9" xfId="2" applyFont="1" applyFill="1" applyBorder="1" applyAlignment="1" applyProtection="1">
      <alignment wrapText="1"/>
      <protection locked="0"/>
    </xf>
    <xf numFmtId="164" fontId="3" fillId="7" borderId="1" xfId="2" applyNumberFormat="1" applyFont="1" applyFill="1" applyBorder="1" applyAlignment="1" applyProtection="1">
      <alignment wrapText="1"/>
    </xf>
    <xf numFmtId="0" fontId="3" fillId="7" borderId="4" xfId="0" applyFont="1" applyFill="1" applyBorder="1" applyAlignment="1" applyProtection="1">
      <alignment horizontal="left" wrapText="1"/>
      <protection locked="0"/>
    </xf>
    <xf numFmtId="0" fontId="0" fillId="7" borderId="3" xfId="0" applyFont="1" applyFill="1" applyBorder="1" applyAlignment="1" applyProtection="1">
      <alignment horizontal="center" wrapText="1"/>
      <protection locked="0"/>
    </xf>
    <xf numFmtId="164" fontId="0" fillId="7" borderId="1" xfId="0" applyNumberFormat="1" applyFont="1" applyFill="1" applyBorder="1" applyAlignment="1" applyProtection="1">
      <alignment horizontal="center" wrapText="1"/>
    </xf>
    <xf numFmtId="0" fontId="0" fillId="7" borderId="3" xfId="2" applyFont="1" applyFill="1" applyBorder="1" applyAlignment="1" applyProtection="1">
      <alignment wrapText="1"/>
      <protection locked="0"/>
    </xf>
    <xf numFmtId="164" fontId="0" fillId="7" borderId="1" xfId="2" applyNumberFormat="1" applyFont="1" applyFill="1" applyBorder="1" applyAlignment="1" applyProtection="1">
      <alignment wrapText="1"/>
    </xf>
    <xf numFmtId="0" fontId="3" fillId="7" borderId="4" xfId="0" applyFont="1" applyFill="1" applyBorder="1" applyAlignment="1" applyProtection="1">
      <alignment wrapText="1"/>
      <protection locked="0"/>
    </xf>
    <xf numFmtId="0" fontId="2" fillId="7" borderId="6" xfId="0" applyFont="1" applyFill="1" applyBorder="1" applyAlignment="1" applyProtection="1">
      <alignment wrapText="1"/>
      <protection locked="0"/>
    </xf>
    <xf numFmtId="164" fontId="2" fillId="7" borderId="1" xfId="0" applyNumberFormat="1" applyFont="1" applyFill="1" applyBorder="1" applyAlignment="1" applyProtection="1">
      <alignment wrapText="1"/>
    </xf>
    <xf numFmtId="164" fontId="2" fillId="7" borderId="1" xfId="2" applyNumberFormat="1" applyFont="1" applyFill="1" applyBorder="1" applyAlignment="1" applyProtection="1">
      <alignment wrapText="1"/>
    </xf>
    <xf numFmtId="1" fontId="2" fillId="7" borderId="1" xfId="2" applyNumberFormat="1" applyFont="1" applyFill="1" applyBorder="1" applyAlignment="1" applyProtection="1">
      <alignment horizontal="center" wrapText="1"/>
      <protection locked="0"/>
    </xf>
    <xf numFmtId="1" fontId="0" fillId="4" borderId="1" xfId="2" applyNumberFormat="1" applyFont="1" applyFill="1" applyBorder="1" applyAlignment="1" applyProtection="1">
      <alignment horizontal="center" wrapText="1"/>
      <protection locked="0"/>
    </xf>
    <xf numFmtId="1" fontId="0" fillId="7" borderId="1" xfId="2" applyNumberFormat="1" applyFont="1" applyFill="1" applyBorder="1" applyAlignment="1" applyProtection="1">
      <alignment horizontal="center" wrapText="1"/>
      <protection locked="0"/>
    </xf>
    <xf numFmtId="1" fontId="0" fillId="0" borderId="2" xfId="2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 vertical="center" wrapText="1"/>
      <protection locked="0"/>
    </xf>
    <xf numFmtId="1" fontId="0" fillId="3" borderId="0" xfId="0" applyNumberFormat="1" applyFont="1" applyFill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5" borderId="3" xfId="0" applyNumberFormat="1" applyFont="1" applyFill="1" applyBorder="1" applyAlignment="1" applyProtection="1">
      <alignment horizontal="right" wrapText="1"/>
    </xf>
    <xf numFmtId="9" fontId="0" fillId="0" borderId="1" xfId="3" applyFont="1" applyFill="1" applyBorder="1" applyAlignment="1" applyProtection="1">
      <alignment horizontal="center" vertical="center" wrapText="1"/>
      <protection locked="0"/>
    </xf>
    <xf numFmtId="9" fontId="0" fillId="7" borderId="1" xfId="3" applyFont="1" applyFill="1" applyBorder="1" applyAlignment="1" applyProtection="1">
      <alignment horizontal="center" vertical="center" wrapText="1"/>
      <protection locked="0"/>
    </xf>
    <xf numFmtId="9" fontId="0" fillId="0" borderId="5" xfId="3" applyFont="1" applyFill="1" applyBorder="1" applyAlignment="1" applyProtection="1">
      <alignment horizontal="center" vertical="center" wrapText="1"/>
      <protection locked="0"/>
    </xf>
    <xf numFmtId="9" fontId="3" fillId="0" borderId="19" xfId="3" applyFont="1" applyFill="1" applyBorder="1" applyAlignment="1" applyProtection="1">
      <alignment horizontal="center" vertical="center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65" fontId="0" fillId="4" borderId="4" xfId="0" applyNumberFormat="1" applyFont="1" applyFill="1" applyBorder="1" applyAlignment="1" applyProtection="1">
      <alignment horizontal="center" wrapText="1"/>
    </xf>
    <xf numFmtId="165" fontId="0" fillId="7" borderId="4" xfId="0" applyNumberFormat="1" applyFont="1" applyFill="1" applyBorder="1" applyAlignment="1" applyProtection="1">
      <alignment horizontal="center" wrapText="1"/>
    </xf>
    <xf numFmtId="165" fontId="0" fillId="5" borderId="4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 applyProtection="1">
      <alignment horizontal="left" wrapText="1"/>
    </xf>
    <xf numFmtId="166" fontId="0" fillId="4" borderId="1" xfId="2" applyNumberFormat="1" applyFont="1" applyFill="1" applyBorder="1" applyAlignment="1" applyProtection="1">
      <alignment horizontal="center" wrapText="1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1" fontId="0" fillId="0" borderId="0" xfId="0" quotePrefix="1" applyNumberFormat="1" applyFont="1" applyFill="1" applyBorder="1" applyAlignment="1" applyProtection="1">
      <alignment horizontal="right" wrapText="1"/>
      <protection locked="0"/>
    </xf>
    <xf numFmtId="0" fontId="9" fillId="6" borderId="12" xfId="0" applyFont="1" applyFill="1" applyBorder="1" applyAlignment="1" applyProtection="1">
      <alignment horizontal="center"/>
      <protection locked="0"/>
    </xf>
    <xf numFmtId="0" fontId="0" fillId="6" borderId="13" xfId="0" applyFont="1" applyFill="1" applyBorder="1" applyAlignment="1" applyProtection="1">
      <alignment horizontal="center"/>
      <protection locked="0"/>
    </xf>
    <xf numFmtId="164" fontId="0" fillId="0" borderId="7" xfId="0" applyNumberFormat="1" applyFont="1" applyFill="1" applyBorder="1" applyAlignment="1" applyProtection="1">
      <alignment horizontal="left" wrapText="1"/>
    </xf>
    <xf numFmtId="164" fontId="0" fillId="0" borderId="6" xfId="0" applyNumberFormat="1" applyFont="1" applyFill="1" applyBorder="1" applyAlignment="1" applyProtection="1">
      <alignment horizontal="left" wrapText="1"/>
    </xf>
    <xf numFmtId="1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Fill="1" applyBorder="1" applyAlignment="1" applyProtection="1">
      <alignment horizontal="left" wrapText="1"/>
      <protection locked="0"/>
    </xf>
    <xf numFmtId="164" fontId="3" fillId="0" borderId="17" xfId="0" applyNumberFormat="1" applyFont="1" applyFill="1" applyBorder="1" applyAlignment="1" applyProtection="1">
      <alignment horizontal="left" wrapText="1"/>
      <protection locked="0"/>
    </xf>
    <xf numFmtId="164" fontId="3" fillId="0" borderId="18" xfId="0" applyNumberFormat="1" applyFont="1" applyFill="1" applyBorder="1" applyAlignment="1" applyProtection="1">
      <alignment horizontal="left" wrapText="1"/>
      <protection locked="0"/>
    </xf>
    <xf numFmtId="164" fontId="0" fillId="8" borderId="1" xfId="0" applyNumberFormat="1" applyFont="1" applyFill="1" applyBorder="1" applyProtection="1">
      <alignment horizontal="center" vertical="center" wrapText="1"/>
      <protection locked="0"/>
    </xf>
  </cellXfs>
  <cellStyles count="4">
    <cellStyle name="Currency" xfId="1" builtinId="4"/>
    <cellStyle name="Normal" xfId="0" builtinId="0"/>
    <cellStyle name="Percent" xfId="3" builtinId="5"/>
    <cellStyle name="Titles" xfId="2" xr:uid="{00000000-0005-0000-0000-000002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2"/>
  <sheetViews>
    <sheetView showGridLines="0" showZeros="0" tabSelected="1" showOutlineSymbols="0" topLeftCell="A77" zoomScale="120" zoomScaleNormal="120" zoomScaleSheetLayoutView="115" workbookViewId="0">
      <selection activeCell="G110" sqref="G110"/>
    </sheetView>
  </sheetViews>
  <sheetFormatPr defaultColWidth="9.21875" defaultRowHeight="13.2" x14ac:dyDescent="0.25"/>
  <cols>
    <col min="1" max="1" width="52.77734375" style="17" customWidth="1"/>
    <col min="2" max="2" width="7.77734375" style="17" customWidth="1"/>
    <col min="3" max="3" width="12.21875" style="17" customWidth="1"/>
    <col min="4" max="4" width="12.21875" style="111" customWidth="1"/>
    <col min="5" max="5" width="14.77734375" style="17" customWidth="1"/>
    <col min="6" max="6" width="3.33203125" style="17" customWidth="1"/>
    <col min="7" max="7" width="12.33203125" style="17" customWidth="1"/>
    <col min="8" max="8" width="13.6640625" style="17" customWidth="1"/>
    <col min="9" max="9" width="21.44140625" style="17" customWidth="1"/>
    <col min="10" max="16384" width="9.21875" style="17"/>
  </cols>
  <sheetData>
    <row r="1" spans="1:10" ht="17.25" customHeight="1" x14ac:dyDescent="0.25">
      <c r="A1" s="137" t="s">
        <v>182</v>
      </c>
      <c r="B1" s="137"/>
      <c r="C1" s="137"/>
      <c r="D1" s="137"/>
      <c r="E1" s="137"/>
      <c r="F1" s="14"/>
      <c r="G1" s="15"/>
      <c r="H1" s="15"/>
      <c r="I1" s="15"/>
      <c r="J1" s="16"/>
    </row>
    <row r="2" spans="1:10" ht="18" customHeight="1" x14ac:dyDescent="0.25">
      <c r="A2" s="137"/>
      <c r="B2" s="137"/>
      <c r="C2" s="137"/>
      <c r="D2" s="137"/>
      <c r="E2" s="137"/>
      <c r="F2" s="14"/>
      <c r="G2" s="15"/>
      <c r="H2" s="15"/>
      <c r="I2" s="15"/>
      <c r="J2" s="16"/>
    </row>
    <row r="3" spans="1:10" ht="13.5" customHeight="1" x14ac:dyDescent="0.25">
      <c r="A3" s="140" t="s">
        <v>180</v>
      </c>
      <c r="B3" s="141"/>
      <c r="C3" s="142"/>
      <c r="D3" s="112" t="s">
        <v>181</v>
      </c>
      <c r="E3" s="18"/>
      <c r="F3" s="19"/>
      <c r="G3" s="129" t="s">
        <v>188</v>
      </c>
      <c r="H3" s="130"/>
      <c r="I3" s="131"/>
      <c r="J3" s="16"/>
    </row>
    <row r="4" spans="1:10" ht="13.5" customHeight="1" x14ac:dyDescent="0.25">
      <c r="A4" s="138" t="s">
        <v>142</v>
      </c>
      <c r="B4" s="139"/>
      <c r="C4" s="135" t="s">
        <v>145</v>
      </c>
      <c r="D4" s="136"/>
      <c r="E4" s="136"/>
      <c r="F4" s="11"/>
      <c r="G4" s="132" t="s">
        <v>187</v>
      </c>
      <c r="H4" s="133"/>
      <c r="I4" s="134"/>
      <c r="J4" s="16"/>
    </row>
    <row r="5" spans="1:10" ht="13.5" customHeight="1" thickBot="1" x14ac:dyDescent="0.3">
      <c r="A5" s="8"/>
      <c r="B5" s="9"/>
      <c r="C5" s="144" t="s">
        <v>186</v>
      </c>
      <c r="D5" s="145"/>
      <c r="E5" s="145"/>
      <c r="F5" s="12"/>
      <c r="G5" s="126" t="s">
        <v>183</v>
      </c>
      <c r="H5" s="127"/>
      <c r="I5" s="128"/>
      <c r="J5" s="16"/>
    </row>
    <row r="6" spans="1:10" ht="13.5" customHeight="1" x14ac:dyDescent="0.25">
      <c r="A6" s="20" t="s">
        <v>0</v>
      </c>
      <c r="B6" s="21" t="s">
        <v>1</v>
      </c>
      <c r="C6" s="21" t="s">
        <v>3</v>
      </c>
      <c r="D6" s="22" t="s">
        <v>4</v>
      </c>
      <c r="E6" s="23" t="s">
        <v>147</v>
      </c>
      <c r="F6" s="24"/>
      <c r="G6" s="25" t="s">
        <v>4</v>
      </c>
      <c r="H6" s="26" t="s">
        <v>184</v>
      </c>
      <c r="I6" s="26" t="s">
        <v>185</v>
      </c>
      <c r="J6" s="16"/>
    </row>
    <row r="7" spans="1:10" ht="13.05" customHeight="1" x14ac:dyDescent="0.25">
      <c r="A7" s="72" t="s">
        <v>31</v>
      </c>
      <c r="B7" s="73"/>
      <c r="C7" s="74"/>
      <c r="D7" s="106"/>
      <c r="E7" s="75"/>
      <c r="F7" s="27"/>
      <c r="G7" s="76"/>
      <c r="H7" s="77"/>
      <c r="I7" s="78">
        <f>IF(D7=0,,G7/D7)</f>
        <v>0</v>
      </c>
      <c r="J7" s="16"/>
    </row>
    <row r="8" spans="1:10" ht="13.05" customHeight="1" x14ac:dyDescent="0.25">
      <c r="A8" s="28" t="s">
        <v>5</v>
      </c>
      <c r="B8" s="29" t="s">
        <v>6</v>
      </c>
      <c r="C8" s="66">
        <v>7500</v>
      </c>
      <c r="D8" s="107"/>
      <c r="E8" s="120">
        <f>C8*D8</f>
        <v>0</v>
      </c>
      <c r="F8" s="31"/>
      <c r="G8" s="32"/>
      <c r="H8" s="33">
        <f>C8*G8</f>
        <v>0</v>
      </c>
      <c r="I8" s="114">
        <f>IF(D8=0,,G8/D8)</f>
        <v>0</v>
      </c>
      <c r="J8" s="16"/>
    </row>
    <row r="9" spans="1:10" ht="13.05" customHeight="1" x14ac:dyDescent="0.25">
      <c r="A9" s="28" t="s">
        <v>7</v>
      </c>
      <c r="B9" s="35" t="s">
        <v>2</v>
      </c>
      <c r="C9" s="66">
        <v>3500</v>
      </c>
      <c r="D9" s="107"/>
      <c r="E9" s="120">
        <f>C9*D9</f>
        <v>0</v>
      </c>
      <c r="F9" s="31"/>
      <c r="G9" s="32"/>
      <c r="H9" s="33">
        <f t="shared" ref="H9:H72" si="0">C9*G9</f>
        <v>0</v>
      </c>
      <c r="I9" s="114">
        <f t="shared" ref="I9:I72" si="1">IF(D9=0,,G9/D9)</f>
        <v>0</v>
      </c>
      <c r="J9" s="16"/>
    </row>
    <row r="10" spans="1:10" ht="13.05" customHeight="1" x14ac:dyDescent="0.25">
      <c r="A10" s="36" t="s">
        <v>8</v>
      </c>
      <c r="B10" s="37" t="s">
        <v>2</v>
      </c>
      <c r="C10" s="67">
        <v>1250</v>
      </c>
      <c r="D10" s="107"/>
      <c r="E10" s="120">
        <f>C10*D10</f>
        <v>0</v>
      </c>
      <c r="F10" s="31"/>
      <c r="G10" s="32"/>
      <c r="H10" s="33">
        <f t="shared" si="0"/>
        <v>0</v>
      </c>
      <c r="I10" s="114">
        <f t="shared" si="1"/>
        <v>0</v>
      </c>
      <c r="J10" s="16"/>
    </row>
    <row r="11" spans="1:10" ht="13.05" customHeight="1" x14ac:dyDescent="0.25">
      <c r="A11" s="79" t="s">
        <v>32</v>
      </c>
      <c r="B11" s="80"/>
      <c r="C11" s="81"/>
      <c r="D11" s="108"/>
      <c r="E11" s="121"/>
      <c r="F11" s="31"/>
      <c r="G11" s="82"/>
      <c r="H11" s="83"/>
      <c r="I11" s="115"/>
      <c r="J11" s="16"/>
    </row>
    <row r="12" spans="1:10" ht="13.05" customHeight="1" x14ac:dyDescent="0.25">
      <c r="A12" s="28" t="s">
        <v>150</v>
      </c>
      <c r="B12" s="38" t="s">
        <v>10</v>
      </c>
      <c r="C12" s="4">
        <v>30</v>
      </c>
      <c r="D12" s="107"/>
      <c r="E12" s="120">
        <f t="shared" ref="E12:E72" si="2">C12*D12</f>
        <v>0</v>
      </c>
      <c r="F12" s="31"/>
      <c r="G12" s="32"/>
      <c r="H12" s="33">
        <f t="shared" si="0"/>
        <v>0</v>
      </c>
      <c r="I12" s="114">
        <f t="shared" si="1"/>
        <v>0</v>
      </c>
      <c r="J12" s="16"/>
    </row>
    <row r="13" spans="1:10" ht="13.05" customHeight="1" x14ac:dyDescent="0.25">
      <c r="A13" s="28" t="s">
        <v>33</v>
      </c>
      <c r="B13" s="38" t="s">
        <v>10</v>
      </c>
      <c r="C13" s="4">
        <v>42</v>
      </c>
      <c r="D13" s="107"/>
      <c r="E13" s="120">
        <f t="shared" si="2"/>
        <v>0</v>
      </c>
      <c r="F13" s="31"/>
      <c r="G13" s="32"/>
      <c r="H13" s="33">
        <f t="shared" si="0"/>
        <v>0</v>
      </c>
      <c r="I13" s="114">
        <f t="shared" si="1"/>
        <v>0</v>
      </c>
      <c r="J13" s="16"/>
    </row>
    <row r="14" spans="1:10" ht="13.05" customHeight="1" x14ac:dyDescent="0.25">
      <c r="A14" s="28" t="s">
        <v>34</v>
      </c>
      <c r="B14" s="38" t="s">
        <v>10</v>
      </c>
      <c r="C14" s="4">
        <v>37.75</v>
      </c>
      <c r="D14" s="107"/>
      <c r="E14" s="120">
        <f t="shared" si="2"/>
        <v>0</v>
      </c>
      <c r="F14" s="31"/>
      <c r="G14" s="32"/>
      <c r="H14" s="33">
        <f t="shared" si="0"/>
        <v>0</v>
      </c>
      <c r="I14" s="114">
        <f t="shared" si="1"/>
        <v>0</v>
      </c>
      <c r="J14" s="16"/>
    </row>
    <row r="15" spans="1:10" ht="13.05" customHeight="1" x14ac:dyDescent="0.25">
      <c r="A15" s="28" t="s">
        <v>35</v>
      </c>
      <c r="B15" s="38" t="s">
        <v>11</v>
      </c>
      <c r="C15" s="4">
        <v>1</v>
      </c>
      <c r="D15" s="107"/>
      <c r="E15" s="120">
        <f t="shared" si="2"/>
        <v>0</v>
      </c>
      <c r="F15" s="31"/>
      <c r="G15" s="32"/>
      <c r="H15" s="33">
        <f t="shared" si="0"/>
        <v>0</v>
      </c>
      <c r="I15" s="114">
        <f t="shared" si="1"/>
        <v>0</v>
      </c>
      <c r="J15" s="16"/>
    </row>
    <row r="16" spans="1:10" ht="13.05" customHeight="1" x14ac:dyDescent="0.25">
      <c r="A16" s="28" t="s">
        <v>36</v>
      </c>
      <c r="B16" s="38" t="s">
        <v>37</v>
      </c>
      <c r="C16" s="4">
        <v>13500</v>
      </c>
      <c r="D16" s="107"/>
      <c r="E16" s="120">
        <f t="shared" si="2"/>
        <v>0</v>
      </c>
      <c r="F16" s="31"/>
      <c r="G16" s="32"/>
      <c r="H16" s="33">
        <f t="shared" si="0"/>
        <v>0</v>
      </c>
      <c r="I16" s="114">
        <f t="shared" si="1"/>
        <v>0</v>
      </c>
      <c r="J16" s="16"/>
    </row>
    <row r="17" spans="1:10" ht="13.05" customHeight="1" x14ac:dyDescent="0.25">
      <c r="A17" s="84" t="s">
        <v>12</v>
      </c>
      <c r="B17" s="85"/>
      <c r="C17" s="86"/>
      <c r="D17" s="108"/>
      <c r="E17" s="121">
        <f t="shared" si="2"/>
        <v>0</v>
      </c>
      <c r="F17" s="31"/>
      <c r="G17" s="82"/>
      <c r="H17" s="83"/>
      <c r="I17" s="115"/>
      <c r="J17" s="16"/>
    </row>
    <row r="18" spans="1:10" ht="13.05" customHeight="1" x14ac:dyDescent="0.25">
      <c r="A18" s="28" t="s">
        <v>38</v>
      </c>
      <c r="B18" s="39" t="s">
        <v>11</v>
      </c>
      <c r="C18" s="4">
        <v>3</v>
      </c>
      <c r="D18" s="107"/>
      <c r="E18" s="120">
        <f t="shared" si="2"/>
        <v>0</v>
      </c>
      <c r="F18" s="31"/>
      <c r="G18" s="32"/>
      <c r="H18" s="33">
        <f t="shared" si="0"/>
        <v>0</v>
      </c>
      <c r="I18" s="114">
        <f t="shared" si="1"/>
        <v>0</v>
      </c>
      <c r="J18" s="16"/>
    </row>
    <row r="19" spans="1:10" ht="13.05" customHeight="1" x14ac:dyDescent="0.25">
      <c r="A19" s="28" t="s">
        <v>39</v>
      </c>
      <c r="B19" s="39" t="s">
        <v>11</v>
      </c>
      <c r="C19" s="4">
        <v>8.25</v>
      </c>
      <c r="D19" s="107"/>
      <c r="E19" s="120">
        <f t="shared" si="2"/>
        <v>0</v>
      </c>
      <c r="F19" s="31"/>
      <c r="G19" s="32"/>
      <c r="H19" s="33">
        <f t="shared" si="0"/>
        <v>0</v>
      </c>
      <c r="I19" s="114">
        <f t="shared" si="1"/>
        <v>0</v>
      </c>
      <c r="J19" s="16"/>
    </row>
    <row r="20" spans="1:10" ht="13.05" customHeight="1" x14ac:dyDescent="0.25">
      <c r="A20" s="28" t="s">
        <v>40</v>
      </c>
      <c r="B20" s="39" t="s">
        <v>2</v>
      </c>
      <c r="C20" s="4">
        <v>65</v>
      </c>
      <c r="D20" s="107"/>
      <c r="E20" s="120">
        <f t="shared" si="2"/>
        <v>0</v>
      </c>
      <c r="F20" s="31"/>
      <c r="G20" s="32"/>
      <c r="H20" s="33">
        <f t="shared" si="0"/>
        <v>0</v>
      </c>
      <c r="I20" s="114">
        <f t="shared" si="1"/>
        <v>0</v>
      </c>
      <c r="J20" s="16"/>
    </row>
    <row r="21" spans="1:10" ht="13.05" customHeight="1" x14ac:dyDescent="0.25">
      <c r="A21" s="28" t="s">
        <v>41</v>
      </c>
      <c r="B21" s="39" t="s">
        <v>2</v>
      </c>
      <c r="C21" s="4">
        <v>85</v>
      </c>
      <c r="D21" s="107"/>
      <c r="E21" s="120">
        <f t="shared" si="2"/>
        <v>0</v>
      </c>
      <c r="F21" s="31"/>
      <c r="G21" s="32"/>
      <c r="H21" s="33">
        <f t="shared" si="0"/>
        <v>0</v>
      </c>
      <c r="I21" s="114">
        <f t="shared" si="1"/>
        <v>0</v>
      </c>
      <c r="J21" s="16"/>
    </row>
    <row r="22" spans="1:10" ht="13.05" customHeight="1" x14ac:dyDescent="0.25">
      <c r="A22" s="40" t="s">
        <v>151</v>
      </c>
      <c r="B22" s="35" t="s">
        <v>2</v>
      </c>
      <c r="C22" s="66">
        <v>895</v>
      </c>
      <c r="D22" s="107"/>
      <c r="E22" s="120">
        <f t="shared" si="2"/>
        <v>0</v>
      </c>
      <c r="F22" s="31"/>
      <c r="G22" s="32"/>
      <c r="H22" s="33">
        <f t="shared" si="0"/>
        <v>0</v>
      </c>
      <c r="I22" s="114">
        <f t="shared" si="1"/>
        <v>0</v>
      </c>
      <c r="J22" s="16"/>
    </row>
    <row r="23" spans="1:10" ht="13.05" customHeight="1" x14ac:dyDescent="0.25">
      <c r="A23" s="40" t="s">
        <v>152</v>
      </c>
      <c r="B23" s="35" t="s">
        <v>2</v>
      </c>
      <c r="C23" s="66">
        <v>1750</v>
      </c>
      <c r="D23" s="107"/>
      <c r="E23" s="120">
        <f t="shared" si="2"/>
        <v>0</v>
      </c>
      <c r="F23" s="31"/>
      <c r="G23" s="32"/>
      <c r="H23" s="33">
        <f t="shared" si="0"/>
        <v>0</v>
      </c>
      <c r="I23" s="114">
        <f t="shared" si="1"/>
        <v>0</v>
      </c>
      <c r="J23" s="16"/>
    </row>
    <row r="24" spans="1:10" ht="13.05" customHeight="1" x14ac:dyDescent="0.25">
      <c r="A24" s="40" t="s">
        <v>42</v>
      </c>
      <c r="B24" s="35" t="s">
        <v>2</v>
      </c>
      <c r="C24" s="66">
        <v>300</v>
      </c>
      <c r="D24" s="107"/>
      <c r="E24" s="120">
        <f t="shared" si="2"/>
        <v>0</v>
      </c>
      <c r="F24" s="31"/>
      <c r="G24" s="32"/>
      <c r="H24" s="33">
        <f t="shared" si="0"/>
        <v>0</v>
      </c>
      <c r="I24" s="114">
        <f t="shared" si="1"/>
        <v>0</v>
      </c>
      <c r="J24" s="16"/>
    </row>
    <row r="25" spans="1:10" ht="13.05" customHeight="1" x14ac:dyDescent="0.25">
      <c r="A25" s="40" t="s">
        <v>43</v>
      </c>
      <c r="B25" s="39" t="s">
        <v>2</v>
      </c>
      <c r="C25" s="66">
        <v>500</v>
      </c>
      <c r="D25" s="107"/>
      <c r="E25" s="120">
        <f t="shared" si="2"/>
        <v>0</v>
      </c>
      <c r="F25" s="31"/>
      <c r="G25" s="32"/>
      <c r="H25" s="33">
        <f t="shared" si="0"/>
        <v>0</v>
      </c>
      <c r="I25" s="114">
        <f t="shared" si="1"/>
        <v>0</v>
      </c>
      <c r="J25" s="16"/>
    </row>
    <row r="26" spans="1:10" ht="13.05" customHeight="1" x14ac:dyDescent="0.25">
      <c r="A26" s="40" t="s">
        <v>44</v>
      </c>
      <c r="B26" s="39" t="s">
        <v>2</v>
      </c>
      <c r="C26" s="66">
        <v>1150</v>
      </c>
      <c r="D26" s="107"/>
      <c r="E26" s="120">
        <f t="shared" si="2"/>
        <v>0</v>
      </c>
      <c r="F26" s="31"/>
      <c r="G26" s="32"/>
      <c r="H26" s="33">
        <f t="shared" si="0"/>
        <v>0</v>
      </c>
      <c r="I26" s="114">
        <f t="shared" si="1"/>
        <v>0</v>
      </c>
      <c r="J26" s="16"/>
    </row>
    <row r="27" spans="1:10" ht="13.05" customHeight="1" x14ac:dyDescent="0.25">
      <c r="A27" s="28" t="s">
        <v>45</v>
      </c>
      <c r="B27" s="39" t="s">
        <v>13</v>
      </c>
      <c r="C27" s="66">
        <v>10</v>
      </c>
      <c r="D27" s="107"/>
      <c r="E27" s="120">
        <f t="shared" si="2"/>
        <v>0</v>
      </c>
      <c r="F27" s="31"/>
      <c r="G27" s="32"/>
      <c r="H27" s="33">
        <f t="shared" si="0"/>
        <v>0</v>
      </c>
      <c r="I27" s="114">
        <f t="shared" si="1"/>
        <v>0</v>
      </c>
      <c r="J27" s="16"/>
    </row>
    <row r="28" spans="1:10" ht="13.05" customHeight="1" x14ac:dyDescent="0.25">
      <c r="A28" s="87" t="s">
        <v>46</v>
      </c>
      <c r="B28" s="88"/>
      <c r="C28" s="89"/>
      <c r="D28" s="108"/>
      <c r="E28" s="121">
        <f t="shared" si="2"/>
        <v>0</v>
      </c>
      <c r="F28" s="31"/>
      <c r="G28" s="82"/>
      <c r="H28" s="83"/>
      <c r="I28" s="115"/>
      <c r="J28" s="16"/>
    </row>
    <row r="29" spans="1:10" ht="13.05" customHeight="1" x14ac:dyDescent="0.25">
      <c r="A29" s="28" t="s">
        <v>47</v>
      </c>
      <c r="B29" s="39" t="s">
        <v>10</v>
      </c>
      <c r="C29" s="4">
        <v>125</v>
      </c>
      <c r="D29" s="107"/>
      <c r="E29" s="120">
        <f t="shared" si="2"/>
        <v>0</v>
      </c>
      <c r="F29" s="31"/>
      <c r="G29" s="32"/>
      <c r="H29" s="33">
        <f t="shared" si="0"/>
        <v>0</v>
      </c>
      <c r="I29" s="114">
        <f t="shared" si="1"/>
        <v>0</v>
      </c>
      <c r="J29" s="16"/>
    </row>
    <row r="30" spans="1:10" ht="13.05" customHeight="1" x14ac:dyDescent="0.25">
      <c r="A30" s="28" t="s">
        <v>48</v>
      </c>
      <c r="B30" s="39" t="s">
        <v>10</v>
      </c>
      <c r="C30" s="4">
        <v>150</v>
      </c>
      <c r="D30" s="107"/>
      <c r="E30" s="120">
        <f t="shared" si="2"/>
        <v>0</v>
      </c>
      <c r="F30" s="31"/>
      <c r="G30" s="32"/>
      <c r="H30" s="33">
        <f t="shared" si="0"/>
        <v>0</v>
      </c>
      <c r="I30" s="114">
        <f t="shared" si="1"/>
        <v>0</v>
      </c>
      <c r="J30" s="16"/>
    </row>
    <row r="31" spans="1:10" ht="13.05" customHeight="1" x14ac:dyDescent="0.25">
      <c r="A31" s="28" t="s">
        <v>16</v>
      </c>
      <c r="B31" s="39" t="s">
        <v>13</v>
      </c>
      <c r="C31" s="4">
        <v>3</v>
      </c>
      <c r="D31" s="107"/>
      <c r="E31" s="120">
        <f t="shared" si="2"/>
        <v>0</v>
      </c>
      <c r="F31" s="31"/>
      <c r="G31" s="32"/>
      <c r="H31" s="33">
        <f t="shared" si="0"/>
        <v>0</v>
      </c>
      <c r="I31" s="114">
        <f t="shared" si="1"/>
        <v>0</v>
      </c>
      <c r="J31" s="16"/>
    </row>
    <row r="32" spans="1:10" ht="13.05" customHeight="1" x14ac:dyDescent="0.25">
      <c r="A32" s="41" t="s">
        <v>49</v>
      </c>
      <c r="B32" s="39" t="s">
        <v>13</v>
      </c>
      <c r="C32" s="4">
        <v>25</v>
      </c>
      <c r="D32" s="107"/>
      <c r="E32" s="120">
        <f t="shared" si="2"/>
        <v>0</v>
      </c>
      <c r="F32" s="31"/>
      <c r="G32" s="32"/>
      <c r="H32" s="33">
        <f t="shared" si="0"/>
        <v>0</v>
      </c>
      <c r="I32" s="114">
        <f t="shared" si="1"/>
        <v>0</v>
      </c>
      <c r="J32" s="16"/>
    </row>
    <row r="33" spans="1:10" ht="13.05" customHeight="1" x14ac:dyDescent="0.25">
      <c r="A33" s="42" t="s">
        <v>50</v>
      </c>
      <c r="B33" s="39" t="s">
        <v>13</v>
      </c>
      <c r="C33" s="4">
        <v>85</v>
      </c>
      <c r="D33" s="107"/>
      <c r="E33" s="120">
        <f t="shared" si="2"/>
        <v>0</v>
      </c>
      <c r="F33" s="31"/>
      <c r="G33" s="32"/>
      <c r="H33" s="33">
        <f t="shared" si="0"/>
        <v>0</v>
      </c>
      <c r="I33" s="114">
        <f t="shared" si="1"/>
        <v>0</v>
      </c>
      <c r="J33" s="16"/>
    </row>
    <row r="34" spans="1:10" ht="13.05" customHeight="1" x14ac:dyDescent="0.25">
      <c r="A34" s="42" t="s">
        <v>51</v>
      </c>
      <c r="B34" s="39" t="s">
        <v>13</v>
      </c>
      <c r="C34" s="4">
        <v>130</v>
      </c>
      <c r="D34" s="107"/>
      <c r="E34" s="120">
        <f t="shared" si="2"/>
        <v>0</v>
      </c>
      <c r="F34" s="31"/>
      <c r="G34" s="32"/>
      <c r="H34" s="33">
        <f t="shared" si="0"/>
        <v>0</v>
      </c>
      <c r="I34" s="114">
        <f t="shared" si="1"/>
        <v>0</v>
      </c>
      <c r="J34" s="16"/>
    </row>
    <row r="35" spans="1:10" ht="13.05" customHeight="1" x14ac:dyDescent="0.25">
      <c r="A35" s="42" t="s">
        <v>52</v>
      </c>
      <c r="B35" s="39" t="s">
        <v>13</v>
      </c>
      <c r="C35" s="4">
        <v>225</v>
      </c>
      <c r="D35" s="107"/>
      <c r="E35" s="120">
        <f t="shared" si="2"/>
        <v>0</v>
      </c>
      <c r="F35" s="31"/>
      <c r="G35" s="32"/>
      <c r="H35" s="33">
        <f t="shared" si="0"/>
        <v>0</v>
      </c>
      <c r="I35" s="114">
        <f t="shared" si="1"/>
        <v>0</v>
      </c>
      <c r="J35" s="16"/>
    </row>
    <row r="36" spans="1:10" ht="13.05" customHeight="1" x14ac:dyDescent="0.25">
      <c r="A36" s="42" t="s">
        <v>53</v>
      </c>
      <c r="B36" s="39" t="s">
        <v>13</v>
      </c>
      <c r="C36" s="4">
        <v>365</v>
      </c>
      <c r="D36" s="107"/>
      <c r="E36" s="120">
        <f t="shared" si="2"/>
        <v>0</v>
      </c>
      <c r="F36" s="31"/>
      <c r="G36" s="32"/>
      <c r="H36" s="33">
        <f t="shared" si="0"/>
        <v>0</v>
      </c>
      <c r="I36" s="114">
        <f t="shared" si="1"/>
        <v>0</v>
      </c>
      <c r="J36" s="16"/>
    </row>
    <row r="37" spans="1:10" ht="13.05" customHeight="1" x14ac:dyDescent="0.25">
      <c r="A37" s="42" t="s">
        <v>54</v>
      </c>
      <c r="B37" s="39" t="s">
        <v>13</v>
      </c>
      <c r="C37" s="4">
        <v>495</v>
      </c>
      <c r="D37" s="107"/>
      <c r="E37" s="120">
        <f t="shared" si="2"/>
        <v>0</v>
      </c>
      <c r="F37" s="31"/>
      <c r="G37" s="32"/>
      <c r="H37" s="33">
        <f t="shared" si="0"/>
        <v>0</v>
      </c>
      <c r="I37" s="114">
        <f t="shared" si="1"/>
        <v>0</v>
      </c>
      <c r="J37" s="16"/>
    </row>
    <row r="38" spans="1:10" ht="13.05" customHeight="1" x14ac:dyDescent="0.25">
      <c r="A38" s="42" t="s">
        <v>55</v>
      </c>
      <c r="B38" s="39" t="s">
        <v>13</v>
      </c>
      <c r="C38" s="4">
        <v>175</v>
      </c>
      <c r="D38" s="107"/>
      <c r="E38" s="120">
        <f t="shared" si="2"/>
        <v>0</v>
      </c>
      <c r="F38" s="31"/>
      <c r="G38" s="32"/>
      <c r="H38" s="33">
        <f t="shared" si="0"/>
        <v>0</v>
      </c>
      <c r="I38" s="114">
        <f t="shared" si="1"/>
        <v>0</v>
      </c>
      <c r="J38" s="16"/>
    </row>
    <row r="39" spans="1:10" ht="13.05" customHeight="1" x14ac:dyDescent="0.25">
      <c r="A39" s="42" t="s">
        <v>56</v>
      </c>
      <c r="B39" s="39" t="s">
        <v>13</v>
      </c>
      <c r="C39" s="4">
        <v>355</v>
      </c>
      <c r="D39" s="107"/>
      <c r="E39" s="120">
        <f t="shared" si="2"/>
        <v>0</v>
      </c>
      <c r="F39" s="31"/>
      <c r="G39" s="32"/>
      <c r="H39" s="33">
        <f t="shared" si="0"/>
        <v>0</v>
      </c>
      <c r="I39" s="114">
        <f t="shared" si="1"/>
        <v>0</v>
      </c>
      <c r="J39" s="16"/>
    </row>
    <row r="40" spans="1:10" ht="13.05" customHeight="1" x14ac:dyDescent="0.25">
      <c r="A40" s="42" t="s">
        <v>57</v>
      </c>
      <c r="B40" s="39" t="s">
        <v>13</v>
      </c>
      <c r="C40" s="4">
        <v>625</v>
      </c>
      <c r="D40" s="107"/>
      <c r="E40" s="120">
        <f t="shared" si="2"/>
        <v>0</v>
      </c>
      <c r="F40" s="31"/>
      <c r="G40" s="32"/>
      <c r="H40" s="33">
        <f t="shared" si="0"/>
        <v>0</v>
      </c>
      <c r="I40" s="114">
        <f t="shared" si="1"/>
        <v>0</v>
      </c>
      <c r="J40" s="16"/>
    </row>
    <row r="41" spans="1:10" ht="13.05" customHeight="1" x14ac:dyDescent="0.25">
      <c r="A41" s="42" t="s">
        <v>58</v>
      </c>
      <c r="B41" s="39" t="s">
        <v>13</v>
      </c>
      <c r="C41" s="4">
        <v>45</v>
      </c>
      <c r="D41" s="107"/>
      <c r="E41" s="120">
        <f t="shared" si="2"/>
        <v>0</v>
      </c>
      <c r="F41" s="31"/>
      <c r="G41" s="32"/>
      <c r="H41" s="33">
        <f t="shared" si="0"/>
        <v>0</v>
      </c>
      <c r="I41" s="114">
        <f t="shared" si="1"/>
        <v>0</v>
      </c>
      <c r="J41" s="16"/>
    </row>
    <row r="42" spans="1:10" ht="13.05" customHeight="1" x14ac:dyDescent="0.25">
      <c r="A42" s="42" t="s">
        <v>59</v>
      </c>
      <c r="B42" s="39" t="s">
        <v>13</v>
      </c>
      <c r="C42" s="4">
        <v>115</v>
      </c>
      <c r="D42" s="107"/>
      <c r="E42" s="120">
        <f t="shared" si="2"/>
        <v>0</v>
      </c>
      <c r="F42" s="31"/>
      <c r="G42" s="32"/>
      <c r="H42" s="33">
        <f t="shared" si="0"/>
        <v>0</v>
      </c>
      <c r="I42" s="114">
        <f t="shared" si="1"/>
        <v>0</v>
      </c>
      <c r="J42" s="16"/>
    </row>
    <row r="43" spans="1:10" ht="13.05" customHeight="1" x14ac:dyDescent="0.25">
      <c r="A43" s="42" t="s">
        <v>60</v>
      </c>
      <c r="B43" s="39" t="s">
        <v>13</v>
      </c>
      <c r="C43" s="4">
        <v>185</v>
      </c>
      <c r="D43" s="107"/>
      <c r="E43" s="120">
        <f t="shared" si="2"/>
        <v>0</v>
      </c>
      <c r="F43" s="31"/>
      <c r="G43" s="32"/>
      <c r="H43" s="33">
        <f t="shared" si="0"/>
        <v>0</v>
      </c>
      <c r="I43" s="114">
        <f t="shared" si="1"/>
        <v>0</v>
      </c>
      <c r="J43" s="16"/>
    </row>
    <row r="44" spans="1:10" ht="13.05" customHeight="1" x14ac:dyDescent="0.25">
      <c r="A44" s="42" t="s">
        <v>61</v>
      </c>
      <c r="B44" s="39" t="s">
        <v>13</v>
      </c>
      <c r="C44" s="4">
        <v>275</v>
      </c>
      <c r="D44" s="107"/>
      <c r="E44" s="120">
        <f t="shared" si="2"/>
        <v>0</v>
      </c>
      <c r="F44" s="31"/>
      <c r="G44" s="32"/>
      <c r="H44" s="33">
        <f t="shared" si="0"/>
        <v>0</v>
      </c>
      <c r="I44" s="114">
        <f t="shared" si="1"/>
        <v>0</v>
      </c>
      <c r="J44" s="16"/>
    </row>
    <row r="45" spans="1:10" ht="13.05" customHeight="1" x14ac:dyDescent="0.25">
      <c r="A45" s="90" t="s">
        <v>62</v>
      </c>
      <c r="B45" s="91"/>
      <c r="C45" s="92"/>
      <c r="D45" s="108"/>
      <c r="E45" s="121">
        <f t="shared" si="2"/>
        <v>0</v>
      </c>
      <c r="F45" s="31"/>
      <c r="G45" s="82"/>
      <c r="H45" s="83"/>
      <c r="I45" s="115"/>
      <c r="J45" s="16"/>
    </row>
    <row r="46" spans="1:10" ht="13.05" customHeight="1" x14ac:dyDescent="0.25">
      <c r="A46" s="28" t="s">
        <v>63</v>
      </c>
      <c r="B46" s="39" t="s">
        <v>2</v>
      </c>
      <c r="C46" s="4">
        <v>1100</v>
      </c>
      <c r="D46" s="107"/>
      <c r="E46" s="120">
        <f t="shared" si="2"/>
        <v>0</v>
      </c>
      <c r="F46" s="31"/>
      <c r="G46" s="32"/>
      <c r="H46" s="33">
        <f t="shared" si="0"/>
        <v>0</v>
      </c>
      <c r="I46" s="114">
        <f t="shared" si="1"/>
        <v>0</v>
      </c>
      <c r="J46" s="16"/>
    </row>
    <row r="47" spans="1:10" ht="13.05" customHeight="1" x14ac:dyDescent="0.25">
      <c r="A47" s="28" t="s">
        <v>64</v>
      </c>
      <c r="B47" s="39" t="s">
        <v>2</v>
      </c>
      <c r="C47" s="4">
        <v>3050</v>
      </c>
      <c r="D47" s="107"/>
      <c r="E47" s="120">
        <f t="shared" si="2"/>
        <v>0</v>
      </c>
      <c r="F47" s="31"/>
      <c r="G47" s="32"/>
      <c r="H47" s="33">
        <f t="shared" si="0"/>
        <v>0</v>
      </c>
      <c r="I47" s="114">
        <f t="shared" si="1"/>
        <v>0</v>
      </c>
      <c r="J47" s="16"/>
    </row>
    <row r="48" spans="1:10" ht="13.05" customHeight="1" x14ac:dyDescent="0.25">
      <c r="A48" s="28" t="s">
        <v>65</v>
      </c>
      <c r="B48" s="39" t="s">
        <v>2</v>
      </c>
      <c r="C48" s="4">
        <v>1950</v>
      </c>
      <c r="D48" s="107"/>
      <c r="E48" s="120">
        <f t="shared" si="2"/>
        <v>0</v>
      </c>
      <c r="F48" s="31"/>
      <c r="G48" s="32"/>
      <c r="H48" s="33">
        <f t="shared" si="0"/>
        <v>0</v>
      </c>
      <c r="I48" s="114">
        <f t="shared" si="1"/>
        <v>0</v>
      </c>
      <c r="J48" s="16"/>
    </row>
    <row r="49" spans="1:10" ht="13.05" customHeight="1" x14ac:dyDescent="0.25">
      <c r="A49" s="28" t="s">
        <v>66</v>
      </c>
      <c r="B49" s="39" t="s">
        <v>2</v>
      </c>
      <c r="C49" s="4">
        <v>1700</v>
      </c>
      <c r="D49" s="107"/>
      <c r="E49" s="120">
        <f t="shared" si="2"/>
        <v>0</v>
      </c>
      <c r="F49" s="31"/>
      <c r="G49" s="32"/>
      <c r="H49" s="33">
        <f t="shared" si="0"/>
        <v>0</v>
      </c>
      <c r="I49" s="114">
        <f t="shared" si="1"/>
        <v>0</v>
      </c>
      <c r="J49" s="16"/>
    </row>
    <row r="50" spans="1:10" ht="13.05" customHeight="1" x14ac:dyDescent="0.25">
      <c r="A50" s="28" t="s">
        <v>67</v>
      </c>
      <c r="B50" s="39" t="s">
        <v>2</v>
      </c>
      <c r="C50" s="4">
        <v>1000</v>
      </c>
      <c r="D50" s="107"/>
      <c r="E50" s="120">
        <f t="shared" si="2"/>
        <v>0</v>
      </c>
      <c r="F50" s="31"/>
      <c r="G50" s="32"/>
      <c r="H50" s="33">
        <f t="shared" si="0"/>
        <v>0</v>
      </c>
      <c r="I50" s="114">
        <f t="shared" si="1"/>
        <v>0</v>
      </c>
      <c r="J50" s="16"/>
    </row>
    <row r="51" spans="1:10" ht="13.05" customHeight="1" x14ac:dyDescent="0.25">
      <c r="A51" s="28" t="s">
        <v>68</v>
      </c>
      <c r="B51" s="39" t="s">
        <v>2</v>
      </c>
      <c r="C51" s="4">
        <v>1545</v>
      </c>
      <c r="D51" s="107"/>
      <c r="E51" s="120">
        <f t="shared" si="2"/>
        <v>0</v>
      </c>
      <c r="F51" s="31"/>
      <c r="G51" s="32"/>
      <c r="H51" s="33">
        <f t="shared" si="0"/>
        <v>0</v>
      </c>
      <c r="I51" s="114">
        <f t="shared" si="1"/>
        <v>0</v>
      </c>
      <c r="J51" s="16"/>
    </row>
    <row r="52" spans="1:10" ht="13.05" customHeight="1" x14ac:dyDescent="0.25">
      <c r="A52" s="28" t="s">
        <v>69</v>
      </c>
      <c r="B52" s="39" t="s">
        <v>2</v>
      </c>
      <c r="C52" s="4">
        <v>2175</v>
      </c>
      <c r="D52" s="107"/>
      <c r="E52" s="120">
        <f t="shared" si="2"/>
        <v>0</v>
      </c>
      <c r="F52" s="31"/>
      <c r="G52" s="32"/>
      <c r="H52" s="33">
        <f t="shared" si="0"/>
        <v>0</v>
      </c>
      <c r="I52" s="114">
        <f t="shared" si="1"/>
        <v>0</v>
      </c>
      <c r="J52" s="16"/>
    </row>
    <row r="53" spans="1:10" ht="13.05" customHeight="1" x14ac:dyDescent="0.25">
      <c r="A53" s="28" t="s">
        <v>70</v>
      </c>
      <c r="B53" s="39" t="s">
        <v>2</v>
      </c>
      <c r="C53" s="4">
        <v>960</v>
      </c>
      <c r="D53" s="107"/>
      <c r="E53" s="120">
        <f t="shared" si="2"/>
        <v>0</v>
      </c>
      <c r="F53" s="31"/>
      <c r="G53" s="32"/>
      <c r="H53" s="33">
        <f t="shared" si="0"/>
        <v>0</v>
      </c>
      <c r="I53" s="114">
        <f t="shared" si="1"/>
        <v>0</v>
      </c>
      <c r="J53" s="16"/>
    </row>
    <row r="54" spans="1:10" ht="13.05" customHeight="1" x14ac:dyDescent="0.25">
      <c r="A54" s="28" t="s">
        <v>71</v>
      </c>
      <c r="B54" s="39" t="s">
        <v>2</v>
      </c>
      <c r="C54" s="4">
        <v>1700</v>
      </c>
      <c r="D54" s="107"/>
      <c r="E54" s="120">
        <f t="shared" si="2"/>
        <v>0</v>
      </c>
      <c r="F54" s="31"/>
      <c r="G54" s="32"/>
      <c r="H54" s="33">
        <f t="shared" si="0"/>
        <v>0</v>
      </c>
      <c r="I54" s="114">
        <f t="shared" si="1"/>
        <v>0</v>
      </c>
      <c r="J54" s="16"/>
    </row>
    <row r="55" spans="1:10" ht="13.05" customHeight="1" x14ac:dyDescent="0.25">
      <c r="A55" s="28" t="s">
        <v>72</v>
      </c>
      <c r="B55" s="39" t="s">
        <v>2</v>
      </c>
      <c r="C55" s="4">
        <v>2550</v>
      </c>
      <c r="D55" s="107"/>
      <c r="E55" s="120">
        <f t="shared" si="2"/>
        <v>0</v>
      </c>
      <c r="F55" s="31"/>
      <c r="G55" s="32"/>
      <c r="H55" s="33">
        <f t="shared" si="0"/>
        <v>0</v>
      </c>
      <c r="I55" s="114">
        <f t="shared" si="1"/>
        <v>0</v>
      </c>
      <c r="J55" s="16"/>
    </row>
    <row r="56" spans="1:10" ht="13.05" customHeight="1" x14ac:dyDescent="0.25">
      <c r="A56" s="28" t="s">
        <v>73</v>
      </c>
      <c r="B56" s="39" t="s">
        <v>2</v>
      </c>
      <c r="C56" s="4">
        <v>7635</v>
      </c>
      <c r="D56" s="107"/>
      <c r="E56" s="120">
        <f t="shared" si="2"/>
        <v>0</v>
      </c>
      <c r="F56" s="31"/>
      <c r="G56" s="32"/>
      <c r="H56" s="33">
        <f t="shared" si="0"/>
        <v>0</v>
      </c>
      <c r="I56" s="114">
        <f t="shared" si="1"/>
        <v>0</v>
      </c>
      <c r="J56" s="16"/>
    </row>
    <row r="57" spans="1:10" ht="13.05" customHeight="1" x14ac:dyDescent="0.25">
      <c r="A57" s="28" t="s">
        <v>74</v>
      </c>
      <c r="B57" s="39" t="s">
        <v>2</v>
      </c>
      <c r="C57" s="4">
        <v>10695</v>
      </c>
      <c r="D57" s="107"/>
      <c r="E57" s="120">
        <f t="shared" si="2"/>
        <v>0</v>
      </c>
      <c r="F57" s="31"/>
      <c r="G57" s="32"/>
      <c r="H57" s="33">
        <f t="shared" si="0"/>
        <v>0</v>
      </c>
      <c r="I57" s="114">
        <f t="shared" si="1"/>
        <v>0</v>
      </c>
      <c r="J57" s="16"/>
    </row>
    <row r="58" spans="1:10" ht="13.05" customHeight="1" x14ac:dyDescent="0.25">
      <c r="A58" s="28" t="s">
        <v>75</v>
      </c>
      <c r="B58" s="39" t="s">
        <v>2</v>
      </c>
      <c r="C58" s="4">
        <v>7950</v>
      </c>
      <c r="D58" s="107"/>
      <c r="E58" s="120">
        <f t="shared" si="2"/>
        <v>0</v>
      </c>
      <c r="F58" s="31"/>
      <c r="G58" s="32"/>
      <c r="H58" s="33">
        <f t="shared" si="0"/>
        <v>0</v>
      </c>
      <c r="I58" s="114">
        <f t="shared" si="1"/>
        <v>0</v>
      </c>
      <c r="J58" s="16"/>
    </row>
    <row r="59" spans="1:10" ht="13.05" customHeight="1" x14ac:dyDescent="0.25">
      <c r="A59" s="28" t="s">
        <v>76</v>
      </c>
      <c r="B59" s="39" t="s">
        <v>2</v>
      </c>
      <c r="C59" s="4">
        <v>14125</v>
      </c>
      <c r="D59" s="107"/>
      <c r="E59" s="120">
        <f t="shared" si="2"/>
        <v>0</v>
      </c>
      <c r="F59" s="31"/>
      <c r="G59" s="32"/>
      <c r="H59" s="33">
        <f t="shared" si="0"/>
        <v>0</v>
      </c>
      <c r="I59" s="114">
        <f t="shared" si="1"/>
        <v>0</v>
      </c>
      <c r="J59" s="16"/>
    </row>
    <row r="60" spans="1:10" ht="13.05" customHeight="1" x14ac:dyDescent="0.25">
      <c r="A60" s="28" t="s">
        <v>77</v>
      </c>
      <c r="B60" s="39" t="s">
        <v>2</v>
      </c>
      <c r="C60" s="4">
        <v>7390</v>
      </c>
      <c r="D60" s="107"/>
      <c r="E60" s="120">
        <f t="shared" si="2"/>
        <v>0</v>
      </c>
      <c r="F60" s="31"/>
      <c r="G60" s="32"/>
      <c r="H60" s="33">
        <f t="shared" si="0"/>
        <v>0</v>
      </c>
      <c r="I60" s="114">
        <f t="shared" si="1"/>
        <v>0</v>
      </c>
      <c r="J60" s="16"/>
    </row>
    <row r="61" spans="1:10" ht="13.05" customHeight="1" x14ac:dyDescent="0.25">
      <c r="A61" s="28" t="s">
        <v>78</v>
      </c>
      <c r="B61" s="39" t="s">
        <v>2</v>
      </c>
      <c r="C61" s="4">
        <v>6800</v>
      </c>
      <c r="D61" s="107"/>
      <c r="E61" s="120">
        <f t="shared" si="2"/>
        <v>0</v>
      </c>
      <c r="F61" s="31"/>
      <c r="G61" s="32"/>
      <c r="H61" s="33">
        <f t="shared" si="0"/>
        <v>0</v>
      </c>
      <c r="I61" s="114">
        <f t="shared" si="1"/>
        <v>0</v>
      </c>
      <c r="J61" s="16"/>
    </row>
    <row r="62" spans="1:10" ht="13.05" customHeight="1" x14ac:dyDescent="0.25">
      <c r="A62" s="28" t="s">
        <v>79</v>
      </c>
      <c r="B62" s="39" t="s">
        <v>2</v>
      </c>
      <c r="C62" s="4">
        <v>1365</v>
      </c>
      <c r="D62" s="107"/>
      <c r="E62" s="120">
        <f t="shared" si="2"/>
        <v>0</v>
      </c>
      <c r="F62" s="31"/>
      <c r="G62" s="32"/>
      <c r="H62" s="33">
        <f t="shared" si="0"/>
        <v>0</v>
      </c>
      <c r="I62" s="114">
        <f t="shared" si="1"/>
        <v>0</v>
      </c>
      <c r="J62" s="16"/>
    </row>
    <row r="63" spans="1:10" ht="13.05" customHeight="1" x14ac:dyDescent="0.25">
      <c r="A63" s="28" t="s">
        <v>80</v>
      </c>
      <c r="B63" s="39" t="s">
        <v>2</v>
      </c>
      <c r="C63" s="4">
        <v>2910</v>
      </c>
      <c r="D63" s="107"/>
      <c r="E63" s="120">
        <f t="shared" si="2"/>
        <v>0</v>
      </c>
      <c r="F63" s="31"/>
      <c r="G63" s="32"/>
      <c r="H63" s="33">
        <f t="shared" si="0"/>
        <v>0</v>
      </c>
      <c r="I63" s="114">
        <f t="shared" si="1"/>
        <v>0</v>
      </c>
      <c r="J63" s="16"/>
    </row>
    <row r="64" spans="1:10" ht="13.05" customHeight="1" x14ac:dyDescent="0.25">
      <c r="A64" s="87" t="s">
        <v>81</v>
      </c>
      <c r="B64" s="88"/>
      <c r="C64" s="89"/>
      <c r="D64" s="108"/>
      <c r="E64" s="121">
        <f t="shared" si="2"/>
        <v>0</v>
      </c>
      <c r="F64" s="31"/>
      <c r="G64" s="82"/>
      <c r="H64" s="83"/>
      <c r="I64" s="115"/>
      <c r="J64" s="16"/>
    </row>
    <row r="65" spans="1:10" ht="13.05" customHeight="1" x14ac:dyDescent="0.25">
      <c r="A65" s="40" t="s">
        <v>160</v>
      </c>
      <c r="B65" s="39" t="s">
        <v>2</v>
      </c>
      <c r="C65" s="66">
        <v>5420</v>
      </c>
      <c r="D65" s="107"/>
      <c r="E65" s="120">
        <f t="shared" si="2"/>
        <v>0</v>
      </c>
      <c r="F65" s="31"/>
      <c r="G65" s="32"/>
      <c r="H65" s="33">
        <f t="shared" si="0"/>
        <v>0</v>
      </c>
      <c r="I65" s="114">
        <f t="shared" si="1"/>
        <v>0</v>
      </c>
      <c r="J65" s="16"/>
    </row>
    <row r="66" spans="1:10" ht="13.05" customHeight="1" x14ac:dyDescent="0.25">
      <c r="A66" s="40" t="s">
        <v>161</v>
      </c>
      <c r="B66" s="39" t="s">
        <v>17</v>
      </c>
      <c r="C66" s="66">
        <v>190</v>
      </c>
      <c r="D66" s="107"/>
      <c r="E66" s="120">
        <f t="shared" si="2"/>
        <v>0</v>
      </c>
      <c r="F66" s="31"/>
      <c r="G66" s="32"/>
      <c r="H66" s="33">
        <f t="shared" si="0"/>
        <v>0</v>
      </c>
      <c r="I66" s="114">
        <f t="shared" si="1"/>
        <v>0</v>
      </c>
      <c r="J66" s="16"/>
    </row>
    <row r="67" spans="1:10" ht="13.05" customHeight="1" x14ac:dyDescent="0.25">
      <c r="A67" s="43" t="s">
        <v>82</v>
      </c>
      <c r="B67" s="3" t="s">
        <v>2</v>
      </c>
      <c r="C67" s="1">
        <v>4645</v>
      </c>
      <c r="D67" s="107"/>
      <c r="E67" s="120">
        <f t="shared" si="2"/>
        <v>0</v>
      </c>
      <c r="F67" s="31"/>
      <c r="G67" s="32"/>
      <c r="H67" s="33">
        <f t="shared" si="0"/>
        <v>0</v>
      </c>
      <c r="I67" s="114">
        <f t="shared" si="1"/>
        <v>0</v>
      </c>
      <c r="J67" s="16"/>
    </row>
    <row r="68" spans="1:10" ht="13.05" customHeight="1" x14ac:dyDescent="0.25">
      <c r="A68" s="43" t="s">
        <v>83</v>
      </c>
      <c r="B68" s="3" t="s">
        <v>17</v>
      </c>
      <c r="C68" s="1">
        <v>210</v>
      </c>
      <c r="D68" s="107"/>
      <c r="E68" s="120">
        <f t="shared" si="2"/>
        <v>0</v>
      </c>
      <c r="F68" s="31"/>
      <c r="G68" s="32"/>
      <c r="H68" s="33">
        <f t="shared" si="0"/>
        <v>0</v>
      </c>
      <c r="I68" s="114">
        <f t="shared" si="1"/>
        <v>0</v>
      </c>
      <c r="J68" s="16"/>
    </row>
    <row r="69" spans="1:10" ht="13.05" customHeight="1" x14ac:dyDescent="0.25">
      <c r="A69" s="44" t="s">
        <v>84</v>
      </c>
      <c r="B69" s="3" t="s">
        <v>2</v>
      </c>
      <c r="C69" s="1">
        <v>7595</v>
      </c>
      <c r="D69" s="107"/>
      <c r="E69" s="120">
        <f t="shared" si="2"/>
        <v>0</v>
      </c>
      <c r="F69" s="31"/>
      <c r="G69" s="32"/>
      <c r="H69" s="33">
        <f t="shared" si="0"/>
        <v>0</v>
      </c>
      <c r="I69" s="114">
        <f t="shared" si="1"/>
        <v>0</v>
      </c>
      <c r="J69" s="16"/>
    </row>
    <row r="70" spans="1:10" ht="13.05" customHeight="1" x14ac:dyDescent="0.25">
      <c r="A70" s="28" t="s">
        <v>154</v>
      </c>
      <c r="B70" s="39" t="s">
        <v>2</v>
      </c>
      <c r="C70" s="4">
        <v>7325</v>
      </c>
      <c r="D70" s="107"/>
      <c r="E70" s="120">
        <f t="shared" si="2"/>
        <v>0</v>
      </c>
      <c r="F70" s="31"/>
      <c r="G70" s="32"/>
      <c r="H70" s="33">
        <f t="shared" si="0"/>
        <v>0</v>
      </c>
      <c r="I70" s="114">
        <f t="shared" si="1"/>
        <v>0</v>
      </c>
      <c r="J70" s="16"/>
    </row>
    <row r="71" spans="1:10" ht="13.05" customHeight="1" x14ac:dyDescent="0.25">
      <c r="A71" s="28" t="s">
        <v>153</v>
      </c>
      <c r="B71" s="39" t="s">
        <v>2</v>
      </c>
      <c r="C71" s="4">
        <v>10400</v>
      </c>
      <c r="D71" s="107"/>
      <c r="E71" s="120">
        <f t="shared" si="2"/>
        <v>0</v>
      </c>
      <c r="F71" s="31"/>
      <c r="G71" s="32"/>
      <c r="H71" s="33">
        <f t="shared" si="0"/>
        <v>0</v>
      </c>
      <c r="I71" s="114">
        <f t="shared" si="1"/>
        <v>0</v>
      </c>
      <c r="J71" s="16"/>
    </row>
    <row r="72" spans="1:10" ht="13.05" customHeight="1" x14ac:dyDescent="0.25">
      <c r="A72" s="44" t="s">
        <v>170</v>
      </c>
      <c r="B72" s="3" t="s">
        <v>2</v>
      </c>
      <c r="C72" s="1">
        <v>5175</v>
      </c>
      <c r="D72" s="107"/>
      <c r="E72" s="120">
        <f t="shared" si="2"/>
        <v>0</v>
      </c>
      <c r="F72" s="31"/>
      <c r="G72" s="32"/>
      <c r="H72" s="33">
        <f t="shared" si="0"/>
        <v>0</v>
      </c>
      <c r="I72" s="114">
        <f t="shared" si="1"/>
        <v>0</v>
      </c>
      <c r="J72" s="16"/>
    </row>
    <row r="73" spans="1:10" ht="13.05" customHeight="1" x14ac:dyDescent="0.25">
      <c r="A73" s="44" t="s">
        <v>169</v>
      </c>
      <c r="B73" s="3" t="s">
        <v>2</v>
      </c>
      <c r="C73" s="1">
        <v>6895</v>
      </c>
      <c r="D73" s="107"/>
      <c r="E73" s="120">
        <f t="shared" ref="E73:E106" si="3">C73*D73</f>
        <v>0</v>
      </c>
      <c r="F73" s="31"/>
      <c r="G73" s="32"/>
      <c r="H73" s="33">
        <f t="shared" ref="H73:H140" si="4">C73*G73</f>
        <v>0</v>
      </c>
      <c r="I73" s="114">
        <f t="shared" ref="I73:I140" si="5">IF(D73=0,,G73/D73)</f>
        <v>0</v>
      </c>
      <c r="J73" s="16"/>
    </row>
    <row r="74" spans="1:10" ht="13.05" customHeight="1" x14ac:dyDescent="0.25">
      <c r="A74" s="44" t="s">
        <v>165</v>
      </c>
      <c r="B74" s="3" t="s">
        <v>2</v>
      </c>
      <c r="C74" s="1">
        <v>7750</v>
      </c>
      <c r="D74" s="107"/>
      <c r="E74" s="120">
        <f t="shared" si="3"/>
        <v>0</v>
      </c>
      <c r="F74" s="31"/>
      <c r="G74" s="32"/>
      <c r="H74" s="33">
        <f t="shared" si="4"/>
        <v>0</v>
      </c>
      <c r="I74" s="114">
        <f t="shared" si="5"/>
        <v>0</v>
      </c>
      <c r="J74" s="16"/>
    </row>
    <row r="75" spans="1:10" ht="13.05" customHeight="1" x14ac:dyDescent="0.25">
      <c r="A75" s="87" t="s">
        <v>85</v>
      </c>
      <c r="B75" s="88"/>
      <c r="C75" s="93"/>
      <c r="D75" s="108"/>
      <c r="E75" s="121">
        <f t="shared" si="3"/>
        <v>0</v>
      </c>
      <c r="F75" s="31"/>
      <c r="G75" s="82"/>
      <c r="H75" s="83"/>
      <c r="I75" s="115"/>
      <c r="J75" s="16"/>
    </row>
    <row r="76" spans="1:10" ht="13.05" customHeight="1" x14ac:dyDescent="0.25">
      <c r="A76" s="44" t="s">
        <v>86</v>
      </c>
      <c r="B76" s="3" t="s">
        <v>13</v>
      </c>
      <c r="C76" s="1">
        <v>425</v>
      </c>
      <c r="D76" s="107"/>
      <c r="E76" s="120"/>
      <c r="F76" s="31"/>
      <c r="G76" s="32"/>
      <c r="H76" s="33">
        <f t="shared" si="4"/>
        <v>0</v>
      </c>
      <c r="I76" s="114">
        <f t="shared" si="5"/>
        <v>0</v>
      </c>
      <c r="J76" s="16"/>
    </row>
    <row r="77" spans="1:10" ht="13.05" customHeight="1" x14ac:dyDescent="0.25">
      <c r="A77" s="44" t="s">
        <v>87</v>
      </c>
      <c r="B77" s="3" t="s">
        <v>13</v>
      </c>
      <c r="C77" s="1">
        <v>500</v>
      </c>
      <c r="D77" s="107"/>
      <c r="E77" s="120">
        <f t="shared" si="3"/>
        <v>0</v>
      </c>
      <c r="F77" s="31"/>
      <c r="G77" s="32"/>
      <c r="H77" s="33">
        <f t="shared" si="4"/>
        <v>0</v>
      </c>
      <c r="I77" s="114">
        <f t="shared" si="5"/>
        <v>0</v>
      </c>
      <c r="J77" s="16"/>
    </row>
    <row r="78" spans="1:10" ht="13.05" customHeight="1" x14ac:dyDescent="0.25">
      <c r="A78" s="44" t="s">
        <v>88</v>
      </c>
      <c r="B78" s="3" t="s">
        <v>13</v>
      </c>
      <c r="C78" s="1">
        <v>620</v>
      </c>
      <c r="D78" s="107"/>
      <c r="E78" s="120">
        <f t="shared" si="3"/>
        <v>0</v>
      </c>
      <c r="F78" s="31"/>
      <c r="G78" s="32"/>
      <c r="H78" s="33">
        <f t="shared" si="4"/>
        <v>0</v>
      </c>
      <c r="I78" s="114">
        <f t="shared" si="5"/>
        <v>0</v>
      </c>
      <c r="J78" s="16"/>
    </row>
    <row r="79" spans="1:10" ht="13.05" customHeight="1" x14ac:dyDescent="0.25">
      <c r="A79" s="44" t="s">
        <v>89</v>
      </c>
      <c r="B79" s="3" t="s">
        <v>13</v>
      </c>
      <c r="C79" s="1">
        <v>855</v>
      </c>
      <c r="D79" s="107"/>
      <c r="E79" s="120">
        <f t="shared" si="3"/>
        <v>0</v>
      </c>
      <c r="F79" s="31"/>
      <c r="G79" s="32"/>
      <c r="H79" s="33">
        <f t="shared" si="4"/>
        <v>0</v>
      </c>
      <c r="I79" s="114">
        <f t="shared" si="5"/>
        <v>0</v>
      </c>
      <c r="J79" s="16"/>
    </row>
    <row r="80" spans="1:10" ht="13.05" customHeight="1" x14ac:dyDescent="0.25">
      <c r="A80" s="44" t="s">
        <v>90</v>
      </c>
      <c r="B80" s="3" t="s">
        <v>13</v>
      </c>
      <c r="C80" s="1">
        <v>1050</v>
      </c>
      <c r="D80" s="107"/>
      <c r="E80" s="120">
        <f t="shared" si="3"/>
        <v>0</v>
      </c>
      <c r="F80" s="31"/>
      <c r="G80" s="32"/>
      <c r="H80" s="33">
        <f t="shared" si="4"/>
        <v>0</v>
      </c>
      <c r="I80" s="114">
        <f t="shared" si="5"/>
        <v>0</v>
      </c>
      <c r="J80" s="16"/>
    </row>
    <row r="81" spans="1:10" ht="13.05" customHeight="1" x14ac:dyDescent="0.25">
      <c r="A81" s="44" t="s">
        <v>91</v>
      </c>
      <c r="B81" s="3" t="s">
        <v>13</v>
      </c>
      <c r="C81" s="1">
        <v>1350</v>
      </c>
      <c r="D81" s="107"/>
      <c r="E81" s="120">
        <f t="shared" si="3"/>
        <v>0</v>
      </c>
      <c r="F81" s="31"/>
      <c r="G81" s="32"/>
      <c r="H81" s="33">
        <f t="shared" si="4"/>
        <v>0</v>
      </c>
      <c r="I81" s="114">
        <f t="shared" si="5"/>
        <v>0</v>
      </c>
      <c r="J81" s="16"/>
    </row>
    <row r="82" spans="1:10" ht="13.05" customHeight="1" x14ac:dyDescent="0.25">
      <c r="A82" s="44" t="s">
        <v>92</v>
      </c>
      <c r="B82" s="3" t="s">
        <v>13</v>
      </c>
      <c r="C82" s="1">
        <v>1580</v>
      </c>
      <c r="D82" s="107"/>
      <c r="E82" s="120">
        <f t="shared" si="3"/>
        <v>0</v>
      </c>
      <c r="F82" s="31"/>
      <c r="G82" s="32"/>
      <c r="H82" s="33">
        <f t="shared" si="4"/>
        <v>0</v>
      </c>
      <c r="I82" s="114">
        <f t="shared" si="5"/>
        <v>0</v>
      </c>
      <c r="J82" s="16"/>
    </row>
    <row r="83" spans="1:10" ht="13.05" customHeight="1" x14ac:dyDescent="0.25">
      <c r="A83" s="44" t="s">
        <v>93</v>
      </c>
      <c r="B83" s="3" t="s">
        <v>2</v>
      </c>
      <c r="C83" s="1">
        <v>825</v>
      </c>
      <c r="D83" s="107"/>
      <c r="E83" s="120">
        <f t="shared" si="3"/>
        <v>0</v>
      </c>
      <c r="F83" s="31"/>
      <c r="G83" s="32"/>
      <c r="H83" s="33">
        <f t="shared" si="4"/>
        <v>0</v>
      </c>
      <c r="I83" s="114">
        <f t="shared" si="5"/>
        <v>0</v>
      </c>
      <c r="J83" s="16"/>
    </row>
    <row r="84" spans="1:10" ht="13.05" customHeight="1" x14ac:dyDescent="0.25">
      <c r="A84" s="44" t="s">
        <v>94</v>
      </c>
      <c r="B84" s="3" t="s">
        <v>2</v>
      </c>
      <c r="C84" s="1">
        <v>1235</v>
      </c>
      <c r="D84" s="107"/>
      <c r="E84" s="120">
        <f t="shared" si="3"/>
        <v>0</v>
      </c>
      <c r="F84" s="31"/>
      <c r="G84" s="32"/>
      <c r="H84" s="33">
        <f t="shared" si="4"/>
        <v>0</v>
      </c>
      <c r="I84" s="114">
        <f t="shared" si="5"/>
        <v>0</v>
      </c>
      <c r="J84" s="16"/>
    </row>
    <row r="85" spans="1:10" ht="13.05" customHeight="1" x14ac:dyDescent="0.25">
      <c r="A85" s="44" t="s">
        <v>95</v>
      </c>
      <c r="B85" s="3" t="s">
        <v>2</v>
      </c>
      <c r="C85" s="1">
        <v>1650</v>
      </c>
      <c r="D85" s="107"/>
      <c r="E85" s="120">
        <f t="shared" si="3"/>
        <v>0</v>
      </c>
      <c r="F85" s="31"/>
      <c r="G85" s="32"/>
      <c r="H85" s="33">
        <f t="shared" si="4"/>
        <v>0</v>
      </c>
      <c r="I85" s="114">
        <f t="shared" si="5"/>
        <v>0</v>
      </c>
      <c r="J85" s="16"/>
    </row>
    <row r="86" spans="1:10" ht="13.05" customHeight="1" x14ac:dyDescent="0.25">
      <c r="A86" s="44" t="s">
        <v>96</v>
      </c>
      <c r="B86" s="3" t="s">
        <v>2</v>
      </c>
      <c r="C86" s="1">
        <v>3050</v>
      </c>
      <c r="D86" s="107"/>
      <c r="E86" s="120">
        <f t="shared" si="3"/>
        <v>0</v>
      </c>
      <c r="F86" s="31"/>
      <c r="G86" s="32"/>
      <c r="H86" s="33">
        <f t="shared" si="4"/>
        <v>0</v>
      </c>
      <c r="I86" s="114">
        <f t="shared" si="5"/>
        <v>0</v>
      </c>
      <c r="J86" s="16"/>
    </row>
    <row r="87" spans="1:10" ht="13.05" customHeight="1" x14ac:dyDescent="0.25">
      <c r="A87" s="44" t="s">
        <v>97</v>
      </c>
      <c r="B87" s="3" t="s">
        <v>2</v>
      </c>
      <c r="C87" s="1">
        <v>4050</v>
      </c>
      <c r="D87" s="107"/>
      <c r="E87" s="120">
        <f t="shared" si="3"/>
        <v>0</v>
      </c>
      <c r="F87" s="31"/>
      <c r="G87" s="32"/>
      <c r="H87" s="33">
        <f t="shared" si="4"/>
        <v>0</v>
      </c>
      <c r="I87" s="114">
        <f t="shared" si="5"/>
        <v>0</v>
      </c>
      <c r="J87" s="16"/>
    </row>
    <row r="88" spans="1:10" ht="13.05" customHeight="1" x14ac:dyDescent="0.25">
      <c r="A88" s="44" t="s">
        <v>98</v>
      </c>
      <c r="B88" s="3" t="s">
        <v>2</v>
      </c>
      <c r="C88" s="1">
        <v>1035</v>
      </c>
      <c r="D88" s="107"/>
      <c r="E88" s="120">
        <f t="shared" si="3"/>
        <v>0</v>
      </c>
      <c r="F88" s="31"/>
      <c r="G88" s="32"/>
      <c r="H88" s="33">
        <f t="shared" si="4"/>
        <v>0</v>
      </c>
      <c r="I88" s="114">
        <f t="shared" si="5"/>
        <v>0</v>
      </c>
      <c r="J88" s="16"/>
    </row>
    <row r="89" spans="1:10" ht="13.05" customHeight="1" x14ac:dyDescent="0.25">
      <c r="A89" s="44" t="s">
        <v>99</v>
      </c>
      <c r="B89" s="3" t="s">
        <v>2</v>
      </c>
      <c r="C89" s="1">
        <v>1595</v>
      </c>
      <c r="D89" s="107"/>
      <c r="E89" s="120">
        <f t="shared" si="3"/>
        <v>0</v>
      </c>
      <c r="F89" s="31"/>
      <c r="G89" s="32"/>
      <c r="H89" s="33">
        <f t="shared" si="4"/>
        <v>0</v>
      </c>
      <c r="I89" s="114">
        <f t="shared" si="5"/>
        <v>0</v>
      </c>
      <c r="J89" s="16"/>
    </row>
    <row r="90" spans="1:10" ht="13.05" customHeight="1" x14ac:dyDescent="0.25">
      <c r="A90" s="44" t="s">
        <v>100</v>
      </c>
      <c r="B90" s="3" t="s">
        <v>2</v>
      </c>
      <c r="C90" s="1">
        <v>2100</v>
      </c>
      <c r="D90" s="107"/>
      <c r="E90" s="120">
        <f t="shared" si="3"/>
        <v>0</v>
      </c>
      <c r="F90" s="31"/>
      <c r="G90" s="32"/>
      <c r="H90" s="33">
        <f t="shared" si="4"/>
        <v>0</v>
      </c>
      <c r="I90" s="114">
        <f t="shared" si="5"/>
        <v>0</v>
      </c>
      <c r="J90" s="16"/>
    </row>
    <row r="91" spans="1:10" ht="13.05" customHeight="1" x14ac:dyDescent="0.25">
      <c r="A91" s="44" t="s">
        <v>101</v>
      </c>
      <c r="B91" s="3" t="s">
        <v>2</v>
      </c>
      <c r="C91" s="1">
        <v>3590</v>
      </c>
      <c r="D91" s="107"/>
      <c r="E91" s="120">
        <f t="shared" si="3"/>
        <v>0</v>
      </c>
      <c r="F91" s="31"/>
      <c r="G91" s="32"/>
      <c r="H91" s="33">
        <f t="shared" si="4"/>
        <v>0</v>
      </c>
      <c r="I91" s="114">
        <f t="shared" si="5"/>
        <v>0</v>
      </c>
      <c r="J91" s="16"/>
    </row>
    <row r="92" spans="1:10" ht="13.05" customHeight="1" x14ac:dyDescent="0.25">
      <c r="A92" s="44" t="s">
        <v>102</v>
      </c>
      <c r="B92" s="3" t="s">
        <v>2</v>
      </c>
      <c r="C92" s="1">
        <v>4275</v>
      </c>
      <c r="D92" s="107"/>
      <c r="E92" s="120">
        <f t="shared" si="3"/>
        <v>0</v>
      </c>
      <c r="F92" s="31"/>
      <c r="G92" s="32"/>
      <c r="H92" s="33">
        <f t="shared" si="4"/>
        <v>0</v>
      </c>
      <c r="I92" s="114">
        <f t="shared" si="5"/>
        <v>0</v>
      </c>
      <c r="J92" s="16"/>
    </row>
    <row r="93" spans="1:10" ht="13.05" customHeight="1" x14ac:dyDescent="0.25">
      <c r="A93" s="44" t="s">
        <v>103</v>
      </c>
      <c r="B93" s="3" t="s">
        <v>2</v>
      </c>
      <c r="C93" s="1">
        <v>1630</v>
      </c>
      <c r="D93" s="107"/>
      <c r="E93" s="120">
        <f t="shared" si="3"/>
        <v>0</v>
      </c>
      <c r="F93" s="31"/>
      <c r="G93" s="32"/>
      <c r="H93" s="33">
        <f t="shared" si="4"/>
        <v>0</v>
      </c>
      <c r="I93" s="114">
        <f t="shared" si="5"/>
        <v>0</v>
      </c>
      <c r="J93" s="16"/>
    </row>
    <row r="94" spans="1:10" ht="13.05" customHeight="1" x14ac:dyDescent="0.25">
      <c r="A94" s="44" t="s">
        <v>104</v>
      </c>
      <c r="B94" s="3" t="s">
        <v>2</v>
      </c>
      <c r="C94" s="1">
        <v>2675</v>
      </c>
      <c r="D94" s="107"/>
      <c r="E94" s="120">
        <f t="shared" si="3"/>
        <v>0</v>
      </c>
      <c r="F94" s="31"/>
      <c r="G94" s="32"/>
      <c r="H94" s="33">
        <f t="shared" si="4"/>
        <v>0</v>
      </c>
      <c r="I94" s="114">
        <f t="shared" si="5"/>
        <v>0</v>
      </c>
      <c r="J94" s="16"/>
    </row>
    <row r="95" spans="1:10" ht="13.05" customHeight="1" x14ac:dyDescent="0.25">
      <c r="A95" s="44" t="s">
        <v>105</v>
      </c>
      <c r="B95" s="3" t="s">
        <v>2</v>
      </c>
      <c r="C95" s="1">
        <v>4000</v>
      </c>
      <c r="D95" s="107"/>
      <c r="E95" s="120">
        <f t="shared" si="3"/>
        <v>0</v>
      </c>
      <c r="F95" s="31"/>
      <c r="G95" s="32"/>
      <c r="H95" s="33">
        <f t="shared" si="4"/>
        <v>0</v>
      </c>
      <c r="I95" s="114">
        <f t="shared" si="5"/>
        <v>0</v>
      </c>
      <c r="J95" s="16"/>
    </row>
    <row r="96" spans="1:10" ht="13.05" customHeight="1" x14ac:dyDescent="0.25">
      <c r="A96" s="44" t="s">
        <v>106</v>
      </c>
      <c r="B96" s="3" t="s">
        <v>2</v>
      </c>
      <c r="C96" s="1">
        <v>5845</v>
      </c>
      <c r="D96" s="107"/>
      <c r="E96" s="120">
        <f t="shared" si="3"/>
        <v>0</v>
      </c>
      <c r="F96" s="31"/>
      <c r="G96" s="32"/>
      <c r="H96" s="33">
        <f t="shared" si="4"/>
        <v>0</v>
      </c>
      <c r="I96" s="114">
        <f t="shared" si="5"/>
        <v>0</v>
      </c>
      <c r="J96" s="16"/>
    </row>
    <row r="97" spans="1:10" ht="13.05" customHeight="1" x14ac:dyDescent="0.25">
      <c r="A97" s="87" t="s">
        <v>107</v>
      </c>
      <c r="B97" s="88"/>
      <c r="C97" s="93"/>
      <c r="D97" s="108"/>
      <c r="E97" s="121">
        <f t="shared" si="3"/>
        <v>0</v>
      </c>
      <c r="F97" s="31"/>
      <c r="G97" s="82"/>
      <c r="H97" s="83"/>
      <c r="I97" s="115"/>
      <c r="J97" s="16"/>
    </row>
    <row r="98" spans="1:10" ht="13.05" customHeight="1" x14ac:dyDescent="0.25">
      <c r="A98" s="44" t="s">
        <v>158</v>
      </c>
      <c r="B98" s="3" t="s">
        <v>2</v>
      </c>
      <c r="C98" s="1">
        <v>1125</v>
      </c>
      <c r="D98" s="107"/>
      <c r="E98" s="120">
        <f t="shared" si="3"/>
        <v>0</v>
      </c>
      <c r="F98" s="31"/>
      <c r="G98" s="32"/>
      <c r="H98" s="33">
        <f t="shared" si="4"/>
        <v>0</v>
      </c>
      <c r="I98" s="114">
        <f t="shared" si="5"/>
        <v>0</v>
      </c>
      <c r="J98" s="16"/>
    </row>
    <row r="99" spans="1:10" ht="13.05" customHeight="1" x14ac:dyDescent="0.25">
      <c r="A99" s="44" t="s">
        <v>156</v>
      </c>
      <c r="B99" s="3" t="s">
        <v>2</v>
      </c>
      <c r="C99" s="1">
        <v>300</v>
      </c>
      <c r="D99" s="107"/>
      <c r="E99" s="120">
        <f t="shared" si="3"/>
        <v>0</v>
      </c>
      <c r="F99" s="31"/>
      <c r="G99" s="32"/>
      <c r="H99" s="33">
        <f t="shared" si="4"/>
        <v>0</v>
      </c>
      <c r="I99" s="114">
        <f t="shared" si="5"/>
        <v>0</v>
      </c>
      <c r="J99" s="16"/>
    </row>
    <row r="100" spans="1:10" ht="13.05" customHeight="1" x14ac:dyDescent="0.25">
      <c r="A100" s="44" t="s">
        <v>155</v>
      </c>
      <c r="B100" s="3" t="s">
        <v>2</v>
      </c>
      <c r="C100" s="1">
        <v>400</v>
      </c>
      <c r="D100" s="107"/>
      <c r="E100" s="120">
        <f t="shared" si="3"/>
        <v>0</v>
      </c>
      <c r="F100" s="31"/>
      <c r="G100" s="32"/>
      <c r="H100" s="33">
        <f t="shared" si="4"/>
        <v>0</v>
      </c>
      <c r="I100" s="114">
        <f t="shared" si="5"/>
        <v>0</v>
      </c>
      <c r="J100" s="16"/>
    </row>
    <row r="101" spans="1:10" ht="13.05" customHeight="1" x14ac:dyDescent="0.25">
      <c r="A101" s="44" t="s">
        <v>18</v>
      </c>
      <c r="B101" s="3" t="s">
        <v>13</v>
      </c>
      <c r="C101" s="1">
        <v>20</v>
      </c>
      <c r="D101" s="107"/>
      <c r="E101" s="120">
        <f t="shared" si="3"/>
        <v>0</v>
      </c>
      <c r="F101" s="31"/>
      <c r="G101" s="32"/>
      <c r="H101" s="33">
        <f t="shared" si="4"/>
        <v>0</v>
      </c>
      <c r="I101" s="114">
        <f t="shared" si="5"/>
        <v>0</v>
      </c>
      <c r="J101" s="16"/>
    </row>
    <row r="102" spans="1:10" ht="13.05" customHeight="1" x14ac:dyDescent="0.25">
      <c r="A102" s="44" t="s">
        <v>157</v>
      </c>
      <c r="B102" s="3" t="s">
        <v>11</v>
      </c>
      <c r="C102" s="1">
        <v>70</v>
      </c>
      <c r="D102" s="107"/>
      <c r="E102" s="120">
        <f t="shared" si="3"/>
        <v>0</v>
      </c>
      <c r="F102" s="31"/>
      <c r="G102" s="32"/>
      <c r="H102" s="33">
        <f t="shared" si="4"/>
        <v>0</v>
      </c>
      <c r="I102" s="114">
        <f t="shared" si="5"/>
        <v>0</v>
      </c>
      <c r="J102" s="16"/>
    </row>
    <row r="103" spans="1:10" ht="13.05" customHeight="1" x14ac:dyDescent="0.25">
      <c r="A103" s="43" t="s">
        <v>108</v>
      </c>
      <c r="B103" s="3" t="s">
        <v>11</v>
      </c>
      <c r="C103" s="6">
        <v>4</v>
      </c>
      <c r="D103" s="107"/>
      <c r="E103" s="120">
        <f t="shared" si="3"/>
        <v>0</v>
      </c>
      <c r="F103" s="31"/>
      <c r="G103" s="32"/>
      <c r="H103" s="33">
        <f t="shared" si="4"/>
        <v>0</v>
      </c>
      <c r="I103" s="114">
        <f t="shared" si="5"/>
        <v>0</v>
      </c>
      <c r="J103" s="16"/>
    </row>
    <row r="104" spans="1:10" ht="13.05" customHeight="1" x14ac:dyDescent="0.25">
      <c r="A104" s="44" t="s">
        <v>109</v>
      </c>
      <c r="B104" s="3" t="s">
        <v>10</v>
      </c>
      <c r="C104" s="1">
        <v>220</v>
      </c>
      <c r="D104" s="107"/>
      <c r="E104" s="120">
        <f t="shared" si="3"/>
        <v>0</v>
      </c>
      <c r="F104" s="31"/>
      <c r="G104" s="32"/>
      <c r="H104" s="33">
        <f t="shared" si="4"/>
        <v>0</v>
      </c>
      <c r="I104" s="114">
        <f t="shared" si="5"/>
        <v>0</v>
      </c>
      <c r="J104" s="16"/>
    </row>
    <row r="105" spans="1:10" ht="13.05" customHeight="1" x14ac:dyDescent="0.25">
      <c r="A105" s="44" t="s">
        <v>110</v>
      </c>
      <c r="B105" s="3" t="s">
        <v>11</v>
      </c>
      <c r="C105" s="1">
        <v>80</v>
      </c>
      <c r="D105" s="107"/>
      <c r="E105" s="120">
        <f t="shared" si="3"/>
        <v>0</v>
      </c>
      <c r="F105" s="31"/>
      <c r="G105" s="32"/>
      <c r="H105" s="33">
        <f t="shared" si="4"/>
        <v>0</v>
      </c>
      <c r="I105" s="114">
        <f t="shared" si="5"/>
        <v>0</v>
      </c>
      <c r="J105" s="16"/>
    </row>
    <row r="106" spans="1:10" ht="13.05" customHeight="1" x14ac:dyDescent="0.25">
      <c r="A106" s="44" t="s">
        <v>111</v>
      </c>
      <c r="B106" s="3" t="s">
        <v>11</v>
      </c>
      <c r="C106" s="1">
        <v>35</v>
      </c>
      <c r="D106" s="107"/>
      <c r="E106" s="120">
        <f t="shared" si="3"/>
        <v>0</v>
      </c>
      <c r="F106" s="31"/>
      <c r="G106" s="32"/>
      <c r="H106" s="33">
        <f t="shared" si="4"/>
        <v>0</v>
      </c>
      <c r="I106" s="114">
        <f t="shared" si="5"/>
        <v>0</v>
      </c>
      <c r="J106" s="16"/>
    </row>
    <row r="107" spans="1:10" ht="13.05" customHeight="1" x14ac:dyDescent="0.25">
      <c r="A107" s="94" t="s">
        <v>19</v>
      </c>
      <c r="B107" s="95"/>
      <c r="C107" s="96"/>
      <c r="D107" s="108"/>
      <c r="E107" s="121"/>
      <c r="F107" s="31"/>
      <c r="G107" s="82"/>
      <c r="H107" s="83"/>
      <c r="I107" s="115"/>
      <c r="J107" s="16"/>
    </row>
    <row r="108" spans="1:10" ht="13.05" customHeight="1" x14ac:dyDescent="0.25">
      <c r="A108" s="10" t="s">
        <v>149</v>
      </c>
      <c r="B108" s="3" t="s">
        <v>148</v>
      </c>
      <c r="C108" s="2">
        <v>6.95</v>
      </c>
      <c r="D108" s="107"/>
      <c r="E108" s="120">
        <f>C108*D108*D109</f>
        <v>0</v>
      </c>
      <c r="F108" s="31"/>
      <c r="G108" s="32"/>
      <c r="H108" s="33">
        <f>C108*G108*G109</f>
        <v>0</v>
      </c>
      <c r="I108" s="114">
        <f>IF(D108=0,,(G108*G109)/(D108*D109))</f>
        <v>0</v>
      </c>
      <c r="J108" s="16"/>
    </row>
    <row r="109" spans="1:10" ht="13.05" customHeight="1" x14ac:dyDescent="0.25">
      <c r="A109" s="45" t="s">
        <v>164</v>
      </c>
      <c r="B109" s="46" t="s">
        <v>146</v>
      </c>
      <c r="C109" s="113"/>
      <c r="D109" s="125"/>
      <c r="E109" s="122"/>
      <c r="F109" s="31"/>
      <c r="G109" s="32"/>
      <c r="H109" s="153">
        <f t="shared" si="4"/>
        <v>0</v>
      </c>
      <c r="I109" s="114"/>
      <c r="J109" s="16"/>
    </row>
    <row r="110" spans="1:10" ht="13.05" customHeight="1" x14ac:dyDescent="0.25">
      <c r="A110" s="47" t="s">
        <v>162</v>
      </c>
      <c r="B110" s="3" t="s">
        <v>11</v>
      </c>
      <c r="C110" s="2">
        <v>1.75</v>
      </c>
      <c r="D110" s="107"/>
      <c r="E110" s="120">
        <f>C110*D110*D111</f>
        <v>0</v>
      </c>
      <c r="F110" s="31"/>
      <c r="G110" s="32"/>
      <c r="H110" s="33">
        <f>C110*G110*G111</f>
        <v>0</v>
      </c>
      <c r="I110" s="114">
        <f>IF(D110=0,,(G110*G111)/(D110*D111))</f>
        <v>0</v>
      </c>
      <c r="J110" s="16"/>
    </row>
    <row r="111" spans="1:10" ht="13.05" customHeight="1" x14ac:dyDescent="0.25">
      <c r="A111" s="45" t="s">
        <v>163</v>
      </c>
      <c r="B111" s="3" t="s">
        <v>146</v>
      </c>
      <c r="C111" s="113"/>
      <c r="D111" s="125"/>
      <c r="E111" s="122"/>
      <c r="F111" s="31"/>
      <c r="G111" s="32"/>
      <c r="H111" s="153">
        <f t="shared" si="4"/>
        <v>0</v>
      </c>
      <c r="I111" s="114"/>
      <c r="J111" s="16"/>
    </row>
    <row r="112" spans="1:10" ht="13.05" customHeight="1" x14ac:dyDescent="0.25">
      <c r="A112" s="13" t="s">
        <v>149</v>
      </c>
      <c r="B112" s="3" t="s">
        <v>148</v>
      </c>
      <c r="C112" s="2">
        <v>6.95</v>
      </c>
      <c r="D112" s="107"/>
      <c r="E112" s="120">
        <f>C112*D112*D113</f>
        <v>0</v>
      </c>
      <c r="F112" s="31"/>
      <c r="G112" s="32"/>
      <c r="H112" s="33">
        <f>C112*G112*G113</f>
        <v>0</v>
      </c>
      <c r="I112" s="114">
        <f>IF(D112=0,,(G112*G113)/(D112*D113))</f>
        <v>0</v>
      </c>
      <c r="J112" s="16"/>
    </row>
    <row r="113" spans="1:10" ht="13.05" customHeight="1" x14ac:dyDescent="0.25">
      <c r="A113" s="45" t="s">
        <v>164</v>
      </c>
      <c r="B113" s="46" t="s">
        <v>146</v>
      </c>
      <c r="C113" s="113"/>
      <c r="D113" s="125"/>
      <c r="E113" s="122"/>
      <c r="F113" s="31"/>
      <c r="G113" s="32"/>
      <c r="H113" s="153">
        <f t="shared" ref="H113:H115" si="6">C113*G113</f>
        <v>0</v>
      </c>
      <c r="I113" s="114"/>
      <c r="J113" s="16"/>
    </row>
    <row r="114" spans="1:10" ht="13.05" customHeight="1" x14ac:dyDescent="0.25">
      <c r="A114" s="47" t="s">
        <v>162</v>
      </c>
      <c r="B114" s="3" t="s">
        <v>11</v>
      </c>
      <c r="C114" s="2">
        <v>1.75</v>
      </c>
      <c r="D114" s="107"/>
      <c r="E114" s="120">
        <f>C114*D114*D115</f>
        <v>0</v>
      </c>
      <c r="F114" s="31"/>
      <c r="G114" s="32"/>
      <c r="H114" s="33">
        <f>C114*G114*G115</f>
        <v>0</v>
      </c>
      <c r="I114" s="114">
        <f>IF(D114=0,,(G114*G115)/(D114*D115))</f>
        <v>0</v>
      </c>
      <c r="J114" s="16"/>
    </row>
    <row r="115" spans="1:10" ht="13.05" customHeight="1" x14ac:dyDescent="0.25">
      <c r="A115" s="45" t="s">
        <v>163</v>
      </c>
      <c r="B115" s="3" t="s">
        <v>146</v>
      </c>
      <c r="C115" s="113"/>
      <c r="D115" s="125"/>
      <c r="E115" s="122"/>
      <c r="F115" s="31"/>
      <c r="G115" s="32"/>
      <c r="H115" s="153">
        <f t="shared" si="6"/>
        <v>0</v>
      </c>
      <c r="I115" s="114"/>
      <c r="J115" s="16"/>
    </row>
    <row r="116" spans="1:10" ht="13.05" customHeight="1" x14ac:dyDescent="0.25">
      <c r="A116" s="48" t="s">
        <v>112</v>
      </c>
      <c r="B116" s="49" t="s">
        <v>11</v>
      </c>
      <c r="C116" s="1">
        <v>15</v>
      </c>
      <c r="D116" s="107"/>
      <c r="E116" s="120">
        <f t="shared" ref="E116:E159" si="7">C116*D116</f>
        <v>0</v>
      </c>
      <c r="F116" s="31"/>
      <c r="G116" s="32"/>
      <c r="H116" s="33">
        <f t="shared" si="4"/>
        <v>0</v>
      </c>
      <c r="I116" s="114">
        <f t="shared" si="5"/>
        <v>0</v>
      </c>
      <c r="J116" s="16"/>
    </row>
    <row r="117" spans="1:10" ht="13.05" customHeight="1" x14ac:dyDescent="0.25">
      <c r="A117" s="44" t="s">
        <v>113</v>
      </c>
      <c r="B117" s="3" t="s">
        <v>11</v>
      </c>
      <c r="C117" s="1">
        <v>20</v>
      </c>
      <c r="D117" s="107"/>
      <c r="E117" s="120">
        <f t="shared" si="7"/>
        <v>0</v>
      </c>
      <c r="F117" s="31"/>
      <c r="G117" s="32"/>
      <c r="H117" s="33">
        <f t="shared" si="4"/>
        <v>0</v>
      </c>
      <c r="I117" s="114">
        <f t="shared" si="5"/>
        <v>0</v>
      </c>
      <c r="J117" s="16"/>
    </row>
    <row r="118" spans="1:10" ht="13.05" customHeight="1" x14ac:dyDescent="0.25">
      <c r="A118" s="44" t="s">
        <v>114</v>
      </c>
      <c r="B118" s="3" t="s">
        <v>11</v>
      </c>
      <c r="C118" s="1">
        <v>13.5</v>
      </c>
      <c r="D118" s="107"/>
      <c r="E118" s="120">
        <f t="shared" si="7"/>
        <v>0</v>
      </c>
      <c r="F118" s="31"/>
      <c r="G118" s="32"/>
      <c r="H118" s="33">
        <f t="shared" si="4"/>
        <v>0</v>
      </c>
      <c r="I118" s="114">
        <f t="shared" si="5"/>
        <v>0</v>
      </c>
      <c r="J118" s="16"/>
    </row>
    <row r="119" spans="1:10" ht="13.05" customHeight="1" x14ac:dyDescent="0.25">
      <c r="A119" s="44" t="s">
        <v>115</v>
      </c>
      <c r="B119" s="3" t="s">
        <v>11</v>
      </c>
      <c r="C119" s="1">
        <v>150</v>
      </c>
      <c r="D119" s="107"/>
      <c r="E119" s="120">
        <f t="shared" si="7"/>
        <v>0</v>
      </c>
      <c r="F119" s="31"/>
      <c r="G119" s="32"/>
      <c r="H119" s="33">
        <f t="shared" si="4"/>
        <v>0</v>
      </c>
      <c r="I119" s="114">
        <f t="shared" si="5"/>
        <v>0</v>
      </c>
      <c r="J119" s="16"/>
    </row>
    <row r="120" spans="1:10" ht="13.05" customHeight="1" x14ac:dyDescent="0.25">
      <c r="A120" s="44" t="s">
        <v>116</v>
      </c>
      <c r="B120" s="3" t="s">
        <v>13</v>
      </c>
      <c r="C120" s="1">
        <v>28</v>
      </c>
      <c r="D120" s="107"/>
      <c r="E120" s="120">
        <f t="shared" si="7"/>
        <v>0</v>
      </c>
      <c r="F120" s="31"/>
      <c r="G120" s="32"/>
      <c r="H120" s="33">
        <f t="shared" si="4"/>
        <v>0</v>
      </c>
      <c r="I120" s="114">
        <f t="shared" si="5"/>
        <v>0</v>
      </c>
      <c r="J120" s="16"/>
    </row>
    <row r="121" spans="1:10" ht="13.05" customHeight="1" x14ac:dyDescent="0.25">
      <c r="A121" s="44" t="s">
        <v>117</v>
      </c>
      <c r="B121" s="3" t="s">
        <v>2</v>
      </c>
      <c r="C121" s="1">
        <v>685</v>
      </c>
      <c r="D121" s="107"/>
      <c r="E121" s="120">
        <f t="shared" si="7"/>
        <v>0</v>
      </c>
      <c r="F121" s="31"/>
      <c r="G121" s="32"/>
      <c r="H121" s="33">
        <f t="shared" si="4"/>
        <v>0</v>
      </c>
      <c r="I121" s="114">
        <f t="shared" si="5"/>
        <v>0</v>
      </c>
      <c r="J121" s="16"/>
    </row>
    <row r="122" spans="1:10" ht="13.05" customHeight="1" x14ac:dyDescent="0.25">
      <c r="A122" s="44" t="s">
        <v>118</v>
      </c>
      <c r="B122" s="50" t="s">
        <v>11</v>
      </c>
      <c r="C122" s="68">
        <v>70</v>
      </c>
      <c r="D122" s="107"/>
      <c r="E122" s="120">
        <f t="shared" si="7"/>
        <v>0</v>
      </c>
      <c r="F122" s="31"/>
      <c r="G122" s="32"/>
      <c r="H122" s="33">
        <f t="shared" si="4"/>
        <v>0</v>
      </c>
      <c r="I122" s="114">
        <f t="shared" si="5"/>
        <v>0</v>
      </c>
      <c r="J122" s="16"/>
    </row>
    <row r="123" spans="1:10" ht="13.05" customHeight="1" x14ac:dyDescent="0.25">
      <c r="A123" s="51" t="s">
        <v>119</v>
      </c>
      <c r="B123" s="52" t="s">
        <v>2</v>
      </c>
      <c r="C123" s="1">
        <v>1725</v>
      </c>
      <c r="D123" s="107"/>
      <c r="E123" s="120">
        <f t="shared" si="7"/>
        <v>0</v>
      </c>
      <c r="F123" s="31"/>
      <c r="G123" s="32"/>
      <c r="H123" s="33">
        <f t="shared" si="4"/>
        <v>0</v>
      </c>
      <c r="I123" s="114">
        <f t="shared" si="5"/>
        <v>0</v>
      </c>
      <c r="J123" s="16"/>
    </row>
    <row r="124" spans="1:10" ht="13.05" customHeight="1" x14ac:dyDescent="0.25">
      <c r="A124" s="51" t="s">
        <v>120</v>
      </c>
      <c r="B124" s="53" t="s">
        <v>11</v>
      </c>
      <c r="C124" s="69">
        <v>65</v>
      </c>
      <c r="D124" s="107"/>
      <c r="E124" s="120">
        <f t="shared" si="7"/>
        <v>0</v>
      </c>
      <c r="F124" s="31"/>
      <c r="G124" s="32"/>
      <c r="H124" s="33">
        <f t="shared" si="4"/>
        <v>0</v>
      </c>
      <c r="I124" s="114">
        <f t="shared" si="5"/>
        <v>0</v>
      </c>
      <c r="J124" s="16"/>
    </row>
    <row r="125" spans="1:10" ht="13.05" customHeight="1" x14ac:dyDescent="0.25">
      <c r="A125" s="44" t="s">
        <v>121</v>
      </c>
      <c r="B125" s="3" t="s">
        <v>13</v>
      </c>
      <c r="C125" s="1">
        <v>45</v>
      </c>
      <c r="D125" s="107"/>
      <c r="E125" s="120">
        <f t="shared" si="7"/>
        <v>0</v>
      </c>
      <c r="F125" s="31"/>
      <c r="G125" s="32"/>
      <c r="H125" s="33">
        <f t="shared" si="4"/>
        <v>0</v>
      </c>
      <c r="I125" s="114">
        <f t="shared" si="5"/>
        <v>0</v>
      </c>
      <c r="J125" s="16"/>
    </row>
    <row r="126" spans="1:10" ht="13.05" customHeight="1" x14ac:dyDescent="0.25">
      <c r="A126" s="44" t="s">
        <v>122</v>
      </c>
      <c r="B126" s="3" t="s">
        <v>2</v>
      </c>
      <c r="C126" s="1">
        <v>3300</v>
      </c>
      <c r="D126" s="107"/>
      <c r="E126" s="120">
        <f t="shared" si="7"/>
        <v>0</v>
      </c>
      <c r="F126" s="31"/>
      <c r="G126" s="32"/>
      <c r="H126" s="33">
        <f t="shared" si="4"/>
        <v>0</v>
      </c>
      <c r="I126" s="114">
        <f t="shared" si="5"/>
        <v>0</v>
      </c>
      <c r="J126" s="16"/>
    </row>
    <row r="127" spans="1:10" ht="13.05" customHeight="1" x14ac:dyDescent="0.25">
      <c r="A127" s="44" t="s">
        <v>123</v>
      </c>
      <c r="B127" s="3" t="s">
        <v>2</v>
      </c>
      <c r="C127" s="1">
        <v>2300</v>
      </c>
      <c r="D127" s="107"/>
      <c r="E127" s="120">
        <f t="shared" si="7"/>
        <v>0</v>
      </c>
      <c r="F127" s="31"/>
      <c r="G127" s="32"/>
      <c r="H127" s="33">
        <f t="shared" si="4"/>
        <v>0</v>
      </c>
      <c r="I127" s="114">
        <f t="shared" si="5"/>
        <v>0</v>
      </c>
      <c r="J127" s="16"/>
    </row>
    <row r="128" spans="1:10" ht="13.05" customHeight="1" x14ac:dyDescent="0.25">
      <c r="A128" s="44" t="s">
        <v>124</v>
      </c>
      <c r="B128" s="3" t="s">
        <v>2</v>
      </c>
      <c r="C128" s="1">
        <v>1400</v>
      </c>
      <c r="D128" s="107"/>
      <c r="E128" s="120">
        <f t="shared" si="7"/>
        <v>0</v>
      </c>
      <c r="F128" s="31"/>
      <c r="G128" s="32"/>
      <c r="H128" s="33">
        <f t="shared" si="4"/>
        <v>0</v>
      </c>
      <c r="I128" s="114">
        <f t="shared" si="5"/>
        <v>0</v>
      </c>
      <c r="J128" s="16"/>
    </row>
    <row r="129" spans="1:10" ht="13.05" customHeight="1" x14ac:dyDescent="0.25">
      <c r="A129" s="97" t="s">
        <v>125</v>
      </c>
      <c r="B129" s="98"/>
      <c r="C129" s="99"/>
      <c r="D129" s="108"/>
      <c r="E129" s="121"/>
      <c r="F129" s="31"/>
      <c r="G129" s="82"/>
      <c r="H129" s="83"/>
      <c r="I129" s="115"/>
      <c r="J129" s="16"/>
    </row>
    <row r="130" spans="1:10" ht="13.05" customHeight="1" x14ac:dyDescent="0.25">
      <c r="A130" s="44" t="s">
        <v>126</v>
      </c>
      <c r="B130" s="3" t="s">
        <v>11</v>
      </c>
      <c r="C130" s="1">
        <v>54</v>
      </c>
      <c r="D130" s="107"/>
      <c r="E130" s="120">
        <f t="shared" si="7"/>
        <v>0</v>
      </c>
      <c r="F130" s="31"/>
      <c r="G130" s="32"/>
      <c r="H130" s="33">
        <f t="shared" si="4"/>
        <v>0</v>
      </c>
      <c r="I130" s="114">
        <f t="shared" si="5"/>
        <v>0</v>
      </c>
      <c r="J130" s="16"/>
    </row>
    <row r="131" spans="1:10" ht="13.05" customHeight="1" x14ac:dyDescent="0.25">
      <c r="A131" s="44" t="s">
        <v>127</v>
      </c>
      <c r="B131" s="3" t="s">
        <v>11</v>
      </c>
      <c r="C131" s="1">
        <v>38</v>
      </c>
      <c r="D131" s="107"/>
      <c r="E131" s="120">
        <f t="shared" si="7"/>
        <v>0</v>
      </c>
      <c r="F131" s="31"/>
      <c r="G131" s="32"/>
      <c r="H131" s="33">
        <f t="shared" si="4"/>
        <v>0</v>
      </c>
      <c r="I131" s="114">
        <f t="shared" si="5"/>
        <v>0</v>
      </c>
      <c r="J131" s="16"/>
    </row>
    <row r="132" spans="1:10" ht="13.05" customHeight="1" x14ac:dyDescent="0.25">
      <c r="A132" s="44" t="s">
        <v>28</v>
      </c>
      <c r="B132" s="3" t="s">
        <v>13</v>
      </c>
      <c r="C132" s="1">
        <v>125</v>
      </c>
      <c r="D132" s="107"/>
      <c r="E132" s="120">
        <f t="shared" si="7"/>
        <v>0</v>
      </c>
      <c r="F132" s="31"/>
      <c r="G132" s="32"/>
      <c r="H132" s="33">
        <f t="shared" si="4"/>
        <v>0</v>
      </c>
      <c r="I132" s="114">
        <f t="shared" si="5"/>
        <v>0</v>
      </c>
      <c r="J132" s="16"/>
    </row>
    <row r="133" spans="1:10" ht="13.05" customHeight="1" x14ac:dyDescent="0.25">
      <c r="A133" s="44" t="s">
        <v>128</v>
      </c>
      <c r="B133" s="3" t="s">
        <v>11</v>
      </c>
      <c r="C133" s="1">
        <v>19</v>
      </c>
      <c r="D133" s="107"/>
      <c r="E133" s="120">
        <f t="shared" si="7"/>
        <v>0</v>
      </c>
      <c r="F133" s="31"/>
      <c r="G133" s="32"/>
      <c r="H133" s="33">
        <f t="shared" si="4"/>
        <v>0</v>
      </c>
      <c r="I133" s="114">
        <f t="shared" si="5"/>
        <v>0</v>
      </c>
      <c r="J133" s="16"/>
    </row>
    <row r="134" spans="1:10" ht="13.05" customHeight="1" x14ac:dyDescent="0.25">
      <c r="A134" s="28" t="s">
        <v>129</v>
      </c>
      <c r="B134" s="39" t="s">
        <v>11</v>
      </c>
      <c r="C134" s="4">
        <v>67</v>
      </c>
      <c r="D134" s="107"/>
      <c r="E134" s="120">
        <f t="shared" si="7"/>
        <v>0</v>
      </c>
      <c r="F134" s="31"/>
      <c r="G134" s="32"/>
      <c r="H134" s="33">
        <f t="shared" si="4"/>
        <v>0</v>
      </c>
      <c r="I134" s="114">
        <f t="shared" si="5"/>
        <v>0</v>
      </c>
      <c r="J134" s="16"/>
    </row>
    <row r="135" spans="1:10" ht="13.05" customHeight="1" x14ac:dyDescent="0.25">
      <c r="A135" s="87" t="s">
        <v>14</v>
      </c>
      <c r="B135" s="100"/>
      <c r="C135" s="101"/>
      <c r="D135" s="108"/>
      <c r="E135" s="121"/>
      <c r="F135" s="31"/>
      <c r="G135" s="82"/>
      <c r="H135" s="83"/>
      <c r="I135" s="115"/>
      <c r="J135" s="16"/>
    </row>
    <row r="136" spans="1:10" ht="13.05" customHeight="1" x14ac:dyDescent="0.25">
      <c r="A136" s="40" t="s">
        <v>130</v>
      </c>
      <c r="B136" s="35" t="s">
        <v>13</v>
      </c>
      <c r="C136" s="66">
        <v>335</v>
      </c>
      <c r="D136" s="107"/>
      <c r="E136" s="120">
        <f t="shared" si="7"/>
        <v>0</v>
      </c>
      <c r="F136" s="31"/>
      <c r="G136" s="32"/>
      <c r="H136" s="33">
        <f t="shared" si="4"/>
        <v>0</v>
      </c>
      <c r="I136" s="114">
        <f t="shared" si="5"/>
        <v>0</v>
      </c>
      <c r="J136" s="16"/>
    </row>
    <row r="137" spans="1:10" ht="13.05" customHeight="1" x14ac:dyDescent="0.25">
      <c r="A137" s="28" t="s">
        <v>131</v>
      </c>
      <c r="B137" s="39" t="s">
        <v>13</v>
      </c>
      <c r="C137" s="4">
        <v>530</v>
      </c>
      <c r="D137" s="107"/>
      <c r="E137" s="120">
        <f t="shared" si="7"/>
        <v>0</v>
      </c>
      <c r="F137" s="31"/>
      <c r="G137" s="32"/>
      <c r="H137" s="33">
        <f t="shared" si="4"/>
        <v>0</v>
      </c>
      <c r="I137" s="114">
        <f t="shared" si="5"/>
        <v>0</v>
      </c>
      <c r="J137" s="16"/>
    </row>
    <row r="138" spans="1:10" ht="13.05" customHeight="1" x14ac:dyDescent="0.25">
      <c r="A138" s="28" t="s">
        <v>132</v>
      </c>
      <c r="B138" s="39" t="s">
        <v>13</v>
      </c>
      <c r="C138" s="4">
        <v>925</v>
      </c>
      <c r="D138" s="107"/>
      <c r="E138" s="120">
        <f t="shared" si="7"/>
        <v>0</v>
      </c>
      <c r="F138" s="31"/>
      <c r="G138" s="32"/>
      <c r="H138" s="33">
        <f t="shared" si="4"/>
        <v>0</v>
      </c>
      <c r="I138" s="114">
        <f t="shared" si="5"/>
        <v>0</v>
      </c>
      <c r="J138" s="16"/>
    </row>
    <row r="139" spans="1:10" ht="13.05" customHeight="1" x14ac:dyDescent="0.25">
      <c r="A139" s="28" t="s">
        <v>133</v>
      </c>
      <c r="B139" s="39" t="s">
        <v>13</v>
      </c>
      <c r="C139" s="4">
        <v>50</v>
      </c>
      <c r="D139" s="107"/>
      <c r="E139" s="120">
        <f t="shared" si="7"/>
        <v>0</v>
      </c>
      <c r="F139" s="31"/>
      <c r="G139" s="32"/>
      <c r="H139" s="33">
        <f t="shared" si="4"/>
        <v>0</v>
      </c>
      <c r="I139" s="114">
        <f t="shared" si="5"/>
        <v>0</v>
      </c>
      <c r="J139" s="16"/>
    </row>
    <row r="140" spans="1:10" ht="13.05" customHeight="1" x14ac:dyDescent="0.25">
      <c r="A140" s="28" t="s">
        <v>15</v>
      </c>
      <c r="B140" s="39" t="s">
        <v>13</v>
      </c>
      <c r="C140" s="4">
        <v>30</v>
      </c>
      <c r="D140" s="107"/>
      <c r="E140" s="120">
        <f t="shared" si="7"/>
        <v>0</v>
      </c>
      <c r="F140" s="31"/>
      <c r="G140" s="32"/>
      <c r="H140" s="33">
        <f t="shared" si="4"/>
        <v>0</v>
      </c>
      <c r="I140" s="114">
        <f t="shared" si="5"/>
        <v>0</v>
      </c>
      <c r="J140" s="16"/>
    </row>
    <row r="141" spans="1:10" ht="13.05" customHeight="1" x14ac:dyDescent="0.25">
      <c r="A141" s="28" t="s">
        <v>134</v>
      </c>
      <c r="B141" s="39" t="s">
        <v>2</v>
      </c>
      <c r="C141" s="4">
        <v>16000</v>
      </c>
      <c r="D141" s="107"/>
      <c r="E141" s="120">
        <f t="shared" si="7"/>
        <v>0</v>
      </c>
      <c r="F141" s="31"/>
      <c r="G141" s="32"/>
      <c r="H141" s="33">
        <f t="shared" ref="H141:H168" si="8">C141*G141</f>
        <v>0</v>
      </c>
      <c r="I141" s="114">
        <f t="shared" ref="I141:I167" si="9">IF(D141=0,,G141/D141)</f>
        <v>0</v>
      </c>
      <c r="J141" s="16"/>
    </row>
    <row r="142" spans="1:10" ht="13.05" customHeight="1" x14ac:dyDescent="0.25">
      <c r="A142" s="43" t="s">
        <v>135</v>
      </c>
      <c r="B142" s="52" t="s">
        <v>2</v>
      </c>
      <c r="C142" s="6">
        <v>6500</v>
      </c>
      <c r="D142" s="107"/>
      <c r="E142" s="120">
        <f t="shared" si="7"/>
        <v>0</v>
      </c>
      <c r="F142" s="31"/>
      <c r="G142" s="32"/>
      <c r="H142" s="33">
        <f t="shared" si="8"/>
        <v>0</v>
      </c>
      <c r="I142" s="114">
        <f t="shared" si="9"/>
        <v>0</v>
      </c>
      <c r="J142" s="16"/>
    </row>
    <row r="143" spans="1:10" ht="13.05" customHeight="1" x14ac:dyDescent="0.25">
      <c r="A143" s="44" t="s">
        <v>20</v>
      </c>
      <c r="B143" s="3" t="s">
        <v>11</v>
      </c>
      <c r="C143" s="1">
        <v>135</v>
      </c>
      <c r="D143" s="107"/>
      <c r="E143" s="120">
        <f t="shared" si="7"/>
        <v>0</v>
      </c>
      <c r="F143" s="31"/>
      <c r="G143" s="32"/>
      <c r="H143" s="33">
        <f t="shared" si="8"/>
        <v>0</v>
      </c>
      <c r="I143" s="114">
        <f t="shared" si="9"/>
        <v>0</v>
      </c>
      <c r="J143" s="16"/>
    </row>
    <row r="144" spans="1:10" ht="13.05" customHeight="1" x14ac:dyDescent="0.25">
      <c r="A144" s="44" t="s">
        <v>21</v>
      </c>
      <c r="B144" s="3" t="s">
        <v>13</v>
      </c>
      <c r="C144" s="1">
        <v>2.5</v>
      </c>
      <c r="D144" s="107"/>
      <c r="E144" s="120">
        <f t="shared" si="7"/>
        <v>0</v>
      </c>
      <c r="F144" s="31"/>
      <c r="G144" s="32"/>
      <c r="H144" s="33">
        <f t="shared" si="8"/>
        <v>0</v>
      </c>
      <c r="I144" s="114">
        <f t="shared" si="9"/>
        <v>0</v>
      </c>
      <c r="J144" s="16"/>
    </row>
    <row r="145" spans="1:10" ht="13.05" customHeight="1" x14ac:dyDescent="0.25">
      <c r="A145" s="44" t="s">
        <v>22</v>
      </c>
      <c r="B145" s="3" t="s">
        <v>2</v>
      </c>
      <c r="C145" s="1">
        <v>70</v>
      </c>
      <c r="D145" s="107"/>
      <c r="E145" s="120">
        <f t="shared" si="7"/>
        <v>0</v>
      </c>
      <c r="F145" s="31"/>
      <c r="G145" s="32"/>
      <c r="H145" s="33">
        <f t="shared" si="8"/>
        <v>0</v>
      </c>
      <c r="I145" s="114">
        <f t="shared" si="9"/>
        <v>0</v>
      </c>
      <c r="J145" s="16"/>
    </row>
    <row r="146" spans="1:10" ht="13.05" customHeight="1" x14ac:dyDescent="0.25">
      <c r="A146" s="44" t="s">
        <v>23</v>
      </c>
      <c r="B146" s="3" t="s">
        <v>2</v>
      </c>
      <c r="C146" s="1">
        <v>50</v>
      </c>
      <c r="D146" s="107"/>
      <c r="E146" s="120">
        <f t="shared" si="7"/>
        <v>0</v>
      </c>
      <c r="F146" s="31"/>
      <c r="G146" s="32"/>
      <c r="H146" s="33">
        <f t="shared" si="8"/>
        <v>0</v>
      </c>
      <c r="I146" s="114">
        <f t="shared" si="9"/>
        <v>0</v>
      </c>
      <c r="J146" s="16"/>
    </row>
    <row r="147" spans="1:10" ht="13.05" customHeight="1" x14ac:dyDescent="0.25">
      <c r="A147" s="44" t="s">
        <v>24</v>
      </c>
      <c r="B147" s="3" t="s">
        <v>2</v>
      </c>
      <c r="C147" s="1">
        <v>850</v>
      </c>
      <c r="D147" s="107"/>
      <c r="E147" s="120">
        <f t="shared" si="7"/>
        <v>0</v>
      </c>
      <c r="F147" s="31"/>
      <c r="G147" s="32"/>
      <c r="H147" s="33">
        <f t="shared" si="8"/>
        <v>0</v>
      </c>
      <c r="I147" s="114">
        <f t="shared" si="9"/>
        <v>0</v>
      </c>
      <c r="J147" s="16"/>
    </row>
    <row r="148" spans="1:10" ht="13.05" customHeight="1" x14ac:dyDescent="0.25">
      <c r="A148" s="44" t="s">
        <v>136</v>
      </c>
      <c r="B148" s="3" t="s">
        <v>13</v>
      </c>
      <c r="C148" s="1">
        <v>55</v>
      </c>
      <c r="D148" s="107"/>
      <c r="E148" s="120">
        <f t="shared" si="7"/>
        <v>0</v>
      </c>
      <c r="F148" s="31"/>
      <c r="G148" s="32"/>
      <c r="H148" s="33">
        <f t="shared" si="8"/>
        <v>0</v>
      </c>
      <c r="I148" s="114">
        <f t="shared" si="9"/>
        <v>0</v>
      </c>
      <c r="J148" s="16"/>
    </row>
    <row r="149" spans="1:10" ht="13.05" customHeight="1" x14ac:dyDescent="0.25">
      <c r="A149" s="44" t="s">
        <v>25</v>
      </c>
      <c r="B149" s="3" t="s">
        <v>2</v>
      </c>
      <c r="C149" s="1">
        <v>550</v>
      </c>
      <c r="D149" s="107"/>
      <c r="E149" s="120">
        <f t="shared" si="7"/>
        <v>0</v>
      </c>
      <c r="F149" s="31"/>
      <c r="G149" s="32"/>
      <c r="H149" s="33">
        <f t="shared" si="8"/>
        <v>0</v>
      </c>
      <c r="I149" s="114">
        <f t="shared" si="9"/>
        <v>0</v>
      </c>
      <c r="J149" s="16"/>
    </row>
    <row r="150" spans="1:10" ht="13.05" customHeight="1" x14ac:dyDescent="0.25">
      <c r="A150" s="44" t="s">
        <v>26</v>
      </c>
      <c r="B150" s="3" t="s">
        <v>2</v>
      </c>
      <c r="C150" s="1">
        <v>475</v>
      </c>
      <c r="D150" s="107"/>
      <c r="E150" s="120">
        <f t="shared" si="7"/>
        <v>0</v>
      </c>
      <c r="F150" s="31"/>
      <c r="G150" s="32"/>
      <c r="H150" s="33">
        <f t="shared" si="8"/>
        <v>0</v>
      </c>
      <c r="I150" s="114">
        <f t="shared" si="9"/>
        <v>0</v>
      </c>
      <c r="J150" s="16"/>
    </row>
    <row r="151" spans="1:10" ht="13.05" customHeight="1" x14ac:dyDescent="0.25">
      <c r="A151" s="44" t="s">
        <v>27</v>
      </c>
      <c r="B151" s="3" t="s">
        <v>2</v>
      </c>
      <c r="C151" s="1">
        <v>5500</v>
      </c>
      <c r="D151" s="107"/>
      <c r="E151" s="120">
        <f t="shared" si="7"/>
        <v>0</v>
      </c>
      <c r="F151" s="31"/>
      <c r="G151" s="32"/>
      <c r="H151" s="33">
        <f t="shared" si="8"/>
        <v>0</v>
      </c>
      <c r="I151" s="114">
        <f t="shared" si="9"/>
        <v>0</v>
      </c>
      <c r="J151" s="16"/>
    </row>
    <row r="152" spans="1:10" ht="13.05" customHeight="1" x14ac:dyDescent="0.25">
      <c r="A152" s="44" t="s">
        <v>137</v>
      </c>
      <c r="B152" s="3" t="s">
        <v>2</v>
      </c>
      <c r="C152" s="2">
        <v>26500</v>
      </c>
      <c r="D152" s="107"/>
      <c r="E152" s="120">
        <f t="shared" si="7"/>
        <v>0</v>
      </c>
      <c r="F152" s="31"/>
      <c r="G152" s="32"/>
      <c r="H152" s="33">
        <f t="shared" si="8"/>
        <v>0</v>
      </c>
      <c r="I152" s="114">
        <f t="shared" si="9"/>
        <v>0</v>
      </c>
      <c r="J152" s="16"/>
    </row>
    <row r="153" spans="1:10" ht="13.05" customHeight="1" x14ac:dyDescent="0.25">
      <c r="A153" s="102" t="s">
        <v>9</v>
      </c>
      <c r="B153" s="103"/>
      <c r="C153" s="104"/>
      <c r="D153" s="108"/>
      <c r="E153" s="121"/>
      <c r="F153" s="31"/>
      <c r="G153" s="82"/>
      <c r="H153" s="83"/>
      <c r="I153" s="115"/>
      <c r="J153" s="16"/>
    </row>
    <row r="154" spans="1:10" ht="13.05" customHeight="1" x14ac:dyDescent="0.25">
      <c r="A154" s="28" t="s">
        <v>138</v>
      </c>
      <c r="B154" s="38" t="s">
        <v>2</v>
      </c>
      <c r="C154" s="4">
        <v>295</v>
      </c>
      <c r="D154" s="107"/>
      <c r="E154" s="120">
        <f t="shared" si="7"/>
        <v>0</v>
      </c>
      <c r="F154" s="31"/>
      <c r="G154" s="32"/>
      <c r="H154" s="33">
        <f t="shared" si="8"/>
        <v>0</v>
      </c>
      <c r="I154" s="114">
        <f t="shared" si="9"/>
        <v>0</v>
      </c>
      <c r="J154" s="16"/>
    </row>
    <row r="155" spans="1:10" ht="13.05" customHeight="1" x14ac:dyDescent="0.25">
      <c r="A155" s="28" t="s">
        <v>139</v>
      </c>
      <c r="B155" s="38" t="s">
        <v>2</v>
      </c>
      <c r="C155" s="4">
        <v>725</v>
      </c>
      <c r="D155" s="107"/>
      <c r="E155" s="120">
        <f t="shared" si="7"/>
        <v>0</v>
      </c>
      <c r="F155" s="31"/>
      <c r="G155" s="32"/>
      <c r="H155" s="33">
        <f t="shared" si="8"/>
        <v>0</v>
      </c>
      <c r="I155" s="114">
        <f t="shared" si="9"/>
        <v>0</v>
      </c>
      <c r="J155" s="16"/>
    </row>
    <row r="156" spans="1:10" ht="13.05" customHeight="1" x14ac:dyDescent="0.25">
      <c r="A156" s="44" t="s">
        <v>30</v>
      </c>
      <c r="B156" s="3" t="s">
        <v>2</v>
      </c>
      <c r="C156" s="1">
        <v>9500</v>
      </c>
      <c r="D156" s="107"/>
      <c r="E156" s="120">
        <f t="shared" si="7"/>
        <v>0</v>
      </c>
      <c r="F156" s="31"/>
      <c r="G156" s="32"/>
      <c r="H156" s="33">
        <f t="shared" si="8"/>
        <v>0</v>
      </c>
      <c r="I156" s="114">
        <f t="shared" si="9"/>
        <v>0</v>
      </c>
      <c r="J156" s="16"/>
    </row>
    <row r="157" spans="1:10" ht="13.05" customHeight="1" x14ac:dyDescent="0.25">
      <c r="A157" s="87" t="s">
        <v>140</v>
      </c>
      <c r="B157" s="80"/>
      <c r="C157" s="105"/>
      <c r="D157" s="108"/>
      <c r="E157" s="121"/>
      <c r="F157" s="31"/>
      <c r="G157" s="82"/>
      <c r="H157" s="83"/>
      <c r="I157" s="115"/>
      <c r="J157" s="16"/>
    </row>
    <row r="158" spans="1:10" ht="13.05" customHeight="1" x14ac:dyDescent="0.25">
      <c r="A158" s="54" t="s">
        <v>141</v>
      </c>
      <c r="B158" s="52" t="s">
        <v>6</v>
      </c>
      <c r="C158" s="5">
        <v>10500</v>
      </c>
      <c r="D158" s="107"/>
      <c r="E158" s="120">
        <f t="shared" si="7"/>
        <v>0</v>
      </c>
      <c r="F158" s="31"/>
      <c r="G158" s="32"/>
      <c r="H158" s="33">
        <f t="shared" si="8"/>
        <v>0</v>
      </c>
      <c r="I158" s="114">
        <f t="shared" si="9"/>
        <v>0</v>
      </c>
      <c r="J158" s="16"/>
    </row>
    <row r="159" spans="1:10" ht="13.05" customHeight="1" x14ac:dyDescent="0.25">
      <c r="A159" s="43" t="s">
        <v>29</v>
      </c>
      <c r="B159" s="52" t="s">
        <v>2</v>
      </c>
      <c r="C159" s="6">
        <v>7650</v>
      </c>
      <c r="D159" s="107"/>
      <c r="E159" s="120">
        <f t="shared" si="7"/>
        <v>0</v>
      </c>
      <c r="F159" s="31"/>
      <c r="G159" s="32"/>
      <c r="H159" s="33">
        <f t="shared" si="8"/>
        <v>0</v>
      </c>
      <c r="I159" s="114">
        <f t="shared" si="9"/>
        <v>0</v>
      </c>
      <c r="J159" s="16"/>
    </row>
    <row r="160" spans="1:10" ht="13.05" customHeight="1" x14ac:dyDescent="0.25">
      <c r="A160" s="55" t="s">
        <v>144</v>
      </c>
      <c r="B160" s="56" t="s">
        <v>6</v>
      </c>
      <c r="C160" s="57" t="s">
        <v>166</v>
      </c>
      <c r="D160" s="109"/>
      <c r="E160" s="30"/>
      <c r="F160" s="31"/>
      <c r="G160" s="32"/>
      <c r="H160" s="33"/>
      <c r="I160" s="114"/>
      <c r="J160" s="16"/>
    </row>
    <row r="161" spans="1:10" ht="13.05" customHeight="1" x14ac:dyDescent="0.25">
      <c r="A161" s="55" t="s">
        <v>159</v>
      </c>
      <c r="B161" s="56" t="s">
        <v>6</v>
      </c>
      <c r="C161" s="57" t="s">
        <v>167</v>
      </c>
      <c r="D161" s="109"/>
      <c r="E161" s="30"/>
      <c r="F161" s="31"/>
      <c r="G161" s="32"/>
      <c r="H161" s="33"/>
      <c r="I161" s="114"/>
      <c r="J161" s="16"/>
    </row>
    <row r="162" spans="1:10" ht="13.05" customHeight="1" x14ac:dyDescent="0.25">
      <c r="A162" s="44" t="s">
        <v>143</v>
      </c>
      <c r="B162" s="3" t="s">
        <v>6</v>
      </c>
      <c r="C162" s="58" t="s">
        <v>168</v>
      </c>
      <c r="D162" s="7"/>
      <c r="E162" s="30"/>
      <c r="F162" s="31"/>
      <c r="G162" s="32"/>
      <c r="H162" s="33"/>
      <c r="I162" s="114"/>
      <c r="J162" s="16"/>
    </row>
    <row r="163" spans="1:10" ht="13.05" customHeight="1" x14ac:dyDescent="0.25">
      <c r="A163" s="59" t="s">
        <v>189</v>
      </c>
      <c r="B163" s="3"/>
      <c r="C163" s="58"/>
      <c r="D163" s="7"/>
      <c r="E163" s="60"/>
      <c r="F163" s="61"/>
      <c r="G163" s="34"/>
      <c r="H163" s="33"/>
      <c r="I163" s="114"/>
      <c r="J163" s="16"/>
    </row>
    <row r="164" spans="1:10" ht="13.05" customHeight="1" x14ac:dyDescent="0.25">
      <c r="A164" s="44"/>
      <c r="B164" s="3"/>
      <c r="C164" s="58"/>
      <c r="D164" s="7"/>
      <c r="E164" s="60">
        <f>C164*D164</f>
        <v>0</v>
      </c>
      <c r="F164" s="61"/>
      <c r="G164" s="34"/>
      <c r="H164" s="33">
        <f t="shared" si="8"/>
        <v>0</v>
      </c>
      <c r="I164" s="114">
        <f t="shared" si="9"/>
        <v>0</v>
      </c>
      <c r="J164" s="16"/>
    </row>
    <row r="165" spans="1:10" ht="13.05" customHeight="1" x14ac:dyDescent="0.25">
      <c r="A165" s="44"/>
      <c r="B165" s="3"/>
      <c r="C165" s="58"/>
      <c r="D165" s="7"/>
      <c r="E165" s="60">
        <f t="shared" ref="E165:E168" si="10">C165*D165</f>
        <v>0</v>
      </c>
      <c r="F165" s="61"/>
      <c r="G165" s="34"/>
      <c r="H165" s="33">
        <f t="shared" si="8"/>
        <v>0</v>
      </c>
      <c r="I165" s="114">
        <f t="shared" si="9"/>
        <v>0</v>
      </c>
      <c r="J165" s="16"/>
    </row>
    <row r="166" spans="1:10" ht="13.05" customHeight="1" x14ac:dyDescent="0.25">
      <c r="A166" s="44"/>
      <c r="B166" s="3"/>
      <c r="C166" s="58"/>
      <c r="D166" s="7"/>
      <c r="E166" s="60">
        <f t="shared" si="10"/>
        <v>0</v>
      </c>
      <c r="F166" s="61"/>
      <c r="G166" s="34"/>
      <c r="H166" s="33">
        <f t="shared" si="8"/>
        <v>0</v>
      </c>
      <c r="I166" s="114">
        <f t="shared" si="9"/>
        <v>0</v>
      </c>
      <c r="J166" s="16"/>
    </row>
    <row r="167" spans="1:10" ht="13.05" customHeight="1" x14ac:dyDescent="0.25">
      <c r="A167" s="44"/>
      <c r="B167" s="3"/>
      <c r="C167" s="58"/>
      <c r="D167" s="7"/>
      <c r="E167" s="60">
        <f t="shared" si="10"/>
        <v>0</v>
      </c>
      <c r="F167" s="61"/>
      <c r="G167" s="34"/>
      <c r="H167" s="33">
        <f t="shared" si="8"/>
        <v>0</v>
      </c>
      <c r="I167" s="114">
        <f t="shared" si="9"/>
        <v>0</v>
      </c>
      <c r="J167" s="16"/>
    </row>
    <row r="168" spans="1:10" ht="13.05" customHeight="1" thickBot="1" x14ac:dyDescent="0.3">
      <c r="A168" s="44"/>
      <c r="B168" s="3"/>
      <c r="C168" s="58"/>
      <c r="D168" s="7"/>
      <c r="E168" s="60">
        <f t="shared" si="10"/>
        <v>0</v>
      </c>
      <c r="F168" s="61"/>
      <c r="G168" s="70"/>
      <c r="H168" s="71">
        <f t="shared" si="8"/>
        <v>0</v>
      </c>
      <c r="I168" s="116">
        <f>IF(D168=0,,G168/D168)</f>
        <v>0</v>
      </c>
      <c r="J168" s="16"/>
    </row>
    <row r="169" spans="1:10" ht="13.05" customHeight="1" thickBot="1" x14ac:dyDescent="0.3">
      <c r="A169" s="62"/>
      <c r="B169" s="148" t="s">
        <v>177</v>
      </c>
      <c r="C169" s="148"/>
      <c r="D169" s="146">
        <f>SUM(E8:E168)</f>
        <v>0</v>
      </c>
      <c r="E169" s="146"/>
      <c r="F169" s="63"/>
      <c r="G169" s="151">
        <f>SUM(H8:H168)</f>
        <v>0</v>
      </c>
      <c r="H169" s="152"/>
      <c r="I169" s="117" t="e">
        <f>G169/D169</f>
        <v>#DIV/0!</v>
      </c>
      <c r="J169" s="16"/>
    </row>
    <row r="170" spans="1:10" ht="13.05" customHeight="1" x14ac:dyDescent="0.25">
      <c r="A170" s="143" t="s">
        <v>178</v>
      </c>
      <c r="B170" s="143"/>
      <c r="C170" s="143"/>
      <c r="D170" s="147">
        <f>(D169*0.1)</f>
        <v>0</v>
      </c>
      <c r="E170" s="147"/>
      <c r="F170" s="63"/>
      <c r="G170" s="150"/>
      <c r="H170" s="150"/>
      <c r="I170" s="15"/>
      <c r="J170" s="16"/>
    </row>
    <row r="171" spans="1:10" ht="13.05" customHeight="1" x14ac:dyDescent="0.25">
      <c r="A171" s="118"/>
      <c r="B171" s="143" t="s">
        <v>190</v>
      </c>
      <c r="C171" s="143"/>
      <c r="D171" s="147">
        <f>D169+D170</f>
        <v>0</v>
      </c>
      <c r="E171" s="147"/>
      <c r="F171" s="119"/>
      <c r="G171" s="119"/>
      <c r="H171" s="119"/>
      <c r="I171" s="15"/>
      <c r="J171" s="16"/>
    </row>
    <row r="172" spans="1:10" ht="13.05" customHeight="1" x14ac:dyDescent="0.25">
      <c r="A172" s="143" t="s">
        <v>179</v>
      </c>
      <c r="B172" s="143"/>
      <c r="C172" s="143"/>
      <c r="D172" s="147">
        <f>D171*0.04</f>
        <v>0</v>
      </c>
      <c r="E172" s="147"/>
      <c r="F172" s="63"/>
      <c r="G172" s="150"/>
      <c r="H172" s="150"/>
      <c r="I172" s="15"/>
      <c r="J172" s="16"/>
    </row>
    <row r="173" spans="1:10" ht="12" customHeight="1" x14ac:dyDescent="0.25">
      <c r="A173" s="64"/>
      <c r="B173" s="64"/>
      <c r="C173" s="64"/>
      <c r="D173" s="123"/>
      <c r="E173" s="124"/>
      <c r="F173" s="63"/>
      <c r="G173" s="63"/>
      <c r="H173" s="63"/>
      <c r="I173" s="15"/>
      <c r="J173" s="16"/>
    </row>
    <row r="174" spans="1:10" ht="13.5" customHeight="1" x14ac:dyDescent="0.25">
      <c r="A174" s="149" t="s">
        <v>171</v>
      </c>
      <c r="B174" s="149"/>
      <c r="C174" s="149"/>
      <c r="D174" s="146">
        <f>CEILING($D$171+($D$172*2), 1000)</f>
        <v>0</v>
      </c>
      <c r="E174" s="146"/>
      <c r="F174" s="63"/>
      <c r="G174" s="150"/>
      <c r="H174" s="150"/>
      <c r="I174" s="15"/>
      <c r="J174" s="16"/>
    </row>
    <row r="175" spans="1:10" ht="13.5" customHeight="1" x14ac:dyDescent="0.25">
      <c r="A175" s="149" t="s">
        <v>172</v>
      </c>
      <c r="B175" s="149"/>
      <c r="C175" s="149"/>
      <c r="D175" s="147">
        <f>CEILING(D174*0.75,1000)</f>
        <v>0</v>
      </c>
      <c r="E175" s="147"/>
      <c r="F175" s="63"/>
      <c r="G175" s="150"/>
      <c r="H175" s="150"/>
      <c r="I175" s="15"/>
      <c r="J175" s="16"/>
    </row>
    <row r="176" spans="1:10" ht="13.5" customHeight="1" x14ac:dyDescent="0.25">
      <c r="A176" s="149" t="s">
        <v>173</v>
      </c>
      <c r="B176" s="149"/>
      <c r="C176" s="149"/>
      <c r="D176" s="147">
        <f>CEILING(D174*0.5,1000)</f>
        <v>0</v>
      </c>
      <c r="E176" s="147"/>
      <c r="F176" s="63"/>
      <c r="G176" s="150"/>
      <c r="H176" s="150"/>
      <c r="I176" s="15"/>
      <c r="J176" s="16"/>
    </row>
    <row r="177" spans="1:10" ht="12" customHeight="1" x14ac:dyDescent="0.25">
      <c r="A177" s="65"/>
      <c r="B177" s="65"/>
      <c r="C177" s="65"/>
      <c r="D177" s="123"/>
      <c r="E177" s="124"/>
      <c r="F177" s="63"/>
      <c r="G177" s="63"/>
      <c r="H177" s="63"/>
      <c r="I177" s="15"/>
      <c r="J177" s="16"/>
    </row>
    <row r="178" spans="1:10" ht="13.5" customHeight="1" x14ac:dyDescent="0.25">
      <c r="A178" s="149" t="s">
        <v>174</v>
      </c>
      <c r="B178" s="149"/>
      <c r="C178" s="149"/>
      <c r="D178" s="146">
        <f>CEILING($D$171+($D$172*3), 1000)</f>
        <v>0</v>
      </c>
      <c r="E178" s="146"/>
      <c r="F178" s="63"/>
      <c r="G178" s="150"/>
      <c r="H178" s="150"/>
      <c r="I178" s="15"/>
      <c r="J178" s="16"/>
    </row>
    <row r="179" spans="1:10" ht="13.5" customHeight="1" x14ac:dyDescent="0.25">
      <c r="A179" s="149" t="s">
        <v>175</v>
      </c>
      <c r="B179" s="149"/>
      <c r="C179" s="149"/>
      <c r="D179" s="147">
        <f>CEILING(D178*0.75,1000)</f>
        <v>0</v>
      </c>
      <c r="E179" s="147"/>
      <c r="F179" s="63"/>
      <c r="G179" s="150"/>
      <c r="H179" s="150"/>
      <c r="I179" s="15"/>
      <c r="J179" s="16"/>
    </row>
    <row r="180" spans="1:10" ht="13.5" customHeight="1" x14ac:dyDescent="0.25">
      <c r="A180" s="149" t="s">
        <v>176</v>
      </c>
      <c r="B180" s="149"/>
      <c r="C180" s="149"/>
      <c r="D180" s="147">
        <f>CEILING(D178*0.5,1000)</f>
        <v>0</v>
      </c>
      <c r="E180" s="147"/>
      <c r="F180" s="63"/>
      <c r="G180" s="150"/>
      <c r="H180" s="150"/>
      <c r="I180" s="15"/>
      <c r="J180" s="16"/>
    </row>
    <row r="181" spans="1:10" x14ac:dyDescent="0.25">
      <c r="A181" s="15"/>
      <c r="B181" s="15"/>
      <c r="C181" s="15"/>
      <c r="D181" s="110"/>
      <c r="E181" s="15"/>
      <c r="F181" s="15"/>
      <c r="G181" s="15"/>
      <c r="H181" s="15"/>
      <c r="I181" s="15"/>
      <c r="J181" s="16"/>
    </row>
    <row r="182" spans="1:10" x14ac:dyDescent="0.25">
      <c r="A182" s="15"/>
      <c r="B182" s="15"/>
      <c r="C182" s="15"/>
      <c r="D182" s="110"/>
      <c r="E182" s="15"/>
      <c r="F182" s="15"/>
      <c r="G182" s="15"/>
      <c r="H182" s="15"/>
      <c r="I182" s="15"/>
      <c r="J182" s="16"/>
    </row>
  </sheetData>
  <sheetProtection algorithmName="SHA-512" hashValue="LrF+W++frY6/uBCO6bjGw9FDO/iJa3XhvtHHs30u/h3KQ0VBXv/ITrvFcd57lofwpbWs2+6ofiPERTrVvyP0YQ==" saltValue="XXwS3p81EEnM3p8URSp0SQ==" spinCount="100000" sheet="1" objects="1" scenarios="1"/>
  <mergeCells count="37">
    <mergeCell ref="G176:H176"/>
    <mergeCell ref="G178:H178"/>
    <mergeCell ref="G179:H179"/>
    <mergeCell ref="G180:H180"/>
    <mergeCell ref="G169:H169"/>
    <mergeCell ref="G170:H170"/>
    <mergeCell ref="G172:H172"/>
    <mergeCell ref="G174:H174"/>
    <mergeCell ref="G175:H175"/>
    <mergeCell ref="A179:C179"/>
    <mergeCell ref="D179:E179"/>
    <mergeCell ref="A180:C180"/>
    <mergeCell ref="D180:E180"/>
    <mergeCell ref="A175:C175"/>
    <mergeCell ref="D175:E175"/>
    <mergeCell ref="A176:C176"/>
    <mergeCell ref="D176:E176"/>
    <mergeCell ref="A178:C178"/>
    <mergeCell ref="D178:E178"/>
    <mergeCell ref="A170:C170"/>
    <mergeCell ref="C5:E5"/>
    <mergeCell ref="D174:E174"/>
    <mergeCell ref="D169:E169"/>
    <mergeCell ref="D170:E170"/>
    <mergeCell ref="B169:C169"/>
    <mergeCell ref="D172:E172"/>
    <mergeCell ref="A172:C172"/>
    <mergeCell ref="A174:C174"/>
    <mergeCell ref="D171:E171"/>
    <mergeCell ref="B171:C171"/>
    <mergeCell ref="G5:I5"/>
    <mergeCell ref="G3:I3"/>
    <mergeCell ref="G4:I4"/>
    <mergeCell ref="C4:E4"/>
    <mergeCell ref="A1:E2"/>
    <mergeCell ref="A4:B4"/>
    <mergeCell ref="A3:C3"/>
  </mergeCells>
  <phoneticPr fontId="4" type="noConversion"/>
  <printOptions horizontalCentered="1"/>
  <pageMargins left="0.5" right="0.34" top="0.5" bottom="0.4" header="0.4" footer="0.4"/>
  <pageSetup scale="83" fitToHeight="0" orientation="landscape" r:id="rId1"/>
  <headerFooter differentFirst="1" alignWithMargins="0">
    <oddHeader xml:space="preserve">&amp;R&amp;"Times New Roman,Regular"
</oddHeader>
    <oddFooter>&amp;RPage &amp;P</oddFooter>
  </headerFooter>
  <ignoredErrors>
    <ignoredError sqref="E12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Estimate Form</vt:lpstr>
      <vt:lpstr>'Bond Estimate Form'!Print_Titles</vt:lpstr>
    </vt:vector>
  </TitlesOfParts>
  <Company>Loudoun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Loudoun</dc:creator>
  <cp:lastModifiedBy>Hutton, Coleman</cp:lastModifiedBy>
  <cp:lastPrinted>2021-09-27T14:24:40Z</cp:lastPrinted>
  <dcterms:created xsi:type="dcterms:W3CDTF">2001-08-02T15:45:44Z</dcterms:created>
  <dcterms:modified xsi:type="dcterms:W3CDTF">2022-05-25T16:34:18Z</dcterms:modified>
</cp:coreProperties>
</file>